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LS2025-088 - Rekonstrukc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'LS2025-088 - Rekonstrukce...'!$C$135:$K$579</definedName>
    <definedName name="_xlnm.Print_Area" localSheetId="1">'LS2025-088 - Rekonstrukce...'!$C$4:$J$76,'LS2025-088 - Rekonstrukce...'!$C$82:$J$119,'LS2025-088 - Rekonstrukce...'!$C$125:$K$579</definedName>
    <definedName name="_xlnm.Print_Titles" localSheetId="1">'LS2025-088 - Rekonstrukce...'!$135:$135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579"/>
  <c r="BH579"/>
  <c r="BG579"/>
  <c r="BE579"/>
  <c r="T579"/>
  <c r="T578"/>
  <c r="T577"/>
  <c r="R579"/>
  <c r="R578"/>
  <c r="R577"/>
  <c r="P579"/>
  <c r="P578"/>
  <c r="P577"/>
  <c r="BI576"/>
  <c r="BH576"/>
  <c r="BG576"/>
  <c r="BE576"/>
  <c r="T576"/>
  <c r="R576"/>
  <c r="P576"/>
  <c r="BI575"/>
  <c r="BH575"/>
  <c r="BG575"/>
  <c r="BE575"/>
  <c r="T575"/>
  <c r="R575"/>
  <c r="P575"/>
  <c r="BI573"/>
  <c r="BH573"/>
  <c r="BG573"/>
  <c r="BE573"/>
  <c r="T573"/>
  <c r="R573"/>
  <c r="P573"/>
  <c r="BI564"/>
  <c r="BH564"/>
  <c r="BG564"/>
  <c r="BE564"/>
  <c r="T564"/>
  <c r="R564"/>
  <c r="P564"/>
  <c r="BI561"/>
  <c r="BH561"/>
  <c r="BG561"/>
  <c r="BE561"/>
  <c r="T561"/>
  <c r="R561"/>
  <c r="P561"/>
  <c r="BI553"/>
  <c r="BH553"/>
  <c r="BG553"/>
  <c r="BE553"/>
  <c r="T553"/>
  <c r="R553"/>
  <c r="P553"/>
  <c r="BI551"/>
  <c r="BH551"/>
  <c r="BG551"/>
  <c r="BE551"/>
  <c r="T551"/>
  <c r="R551"/>
  <c r="P551"/>
  <c r="BI550"/>
  <c r="BH550"/>
  <c r="BG550"/>
  <c r="BE550"/>
  <c r="T550"/>
  <c r="R550"/>
  <c r="P550"/>
  <c r="BI549"/>
  <c r="BH549"/>
  <c r="BG549"/>
  <c r="BE549"/>
  <c r="T549"/>
  <c r="R549"/>
  <c r="P549"/>
  <c r="BI546"/>
  <c r="BH546"/>
  <c r="BG546"/>
  <c r="BE546"/>
  <c r="T546"/>
  <c r="R546"/>
  <c r="P546"/>
  <c r="BI543"/>
  <c r="BH543"/>
  <c r="BG543"/>
  <c r="BE543"/>
  <c r="T543"/>
  <c r="R543"/>
  <c r="P543"/>
  <c r="BI541"/>
  <c r="BH541"/>
  <c r="BG541"/>
  <c r="BE541"/>
  <c r="T541"/>
  <c r="R541"/>
  <c r="P541"/>
  <c r="BI539"/>
  <c r="BH539"/>
  <c r="BG539"/>
  <c r="BE539"/>
  <c r="T539"/>
  <c r="R539"/>
  <c r="P539"/>
  <c r="BI537"/>
  <c r="BH537"/>
  <c r="BG537"/>
  <c r="BE537"/>
  <c r="T537"/>
  <c r="R537"/>
  <c r="P537"/>
  <c r="BI535"/>
  <c r="BH535"/>
  <c r="BG535"/>
  <c r="BE535"/>
  <c r="T535"/>
  <c r="R535"/>
  <c r="P535"/>
  <c r="BI533"/>
  <c r="BH533"/>
  <c r="BG533"/>
  <c r="BE533"/>
  <c r="T533"/>
  <c r="R533"/>
  <c r="P533"/>
  <c r="BI531"/>
  <c r="BH531"/>
  <c r="BG531"/>
  <c r="BE531"/>
  <c r="T531"/>
  <c r="R531"/>
  <c r="P531"/>
  <c r="BI528"/>
  <c r="BH528"/>
  <c r="BG528"/>
  <c r="BE528"/>
  <c r="T528"/>
  <c r="R528"/>
  <c r="P528"/>
  <c r="BI525"/>
  <c r="BH525"/>
  <c r="BG525"/>
  <c r="BE525"/>
  <c r="T525"/>
  <c r="R525"/>
  <c r="P525"/>
  <c r="BI523"/>
  <c r="BH523"/>
  <c r="BG523"/>
  <c r="BE523"/>
  <c r="T523"/>
  <c r="R523"/>
  <c r="P523"/>
  <c r="BI517"/>
  <c r="BH517"/>
  <c r="BG517"/>
  <c r="BE517"/>
  <c r="T517"/>
  <c r="R517"/>
  <c r="P517"/>
  <c r="BI514"/>
  <c r="BH514"/>
  <c r="BG514"/>
  <c r="BE514"/>
  <c r="T514"/>
  <c r="R514"/>
  <c r="P514"/>
  <c r="BI511"/>
  <c r="BH511"/>
  <c r="BG511"/>
  <c r="BE511"/>
  <c r="T511"/>
  <c r="R511"/>
  <c r="P511"/>
  <c r="BI505"/>
  <c r="BH505"/>
  <c r="BG505"/>
  <c r="BE505"/>
  <c r="T505"/>
  <c r="R505"/>
  <c r="P505"/>
  <c r="BI499"/>
  <c r="BH499"/>
  <c r="BG499"/>
  <c r="BE499"/>
  <c r="T499"/>
  <c r="R499"/>
  <c r="P499"/>
  <c r="BI497"/>
  <c r="BH497"/>
  <c r="BG497"/>
  <c r="BE497"/>
  <c r="T497"/>
  <c r="R497"/>
  <c r="P497"/>
  <c r="BI494"/>
  <c r="BH494"/>
  <c r="BG494"/>
  <c r="BE494"/>
  <c r="T494"/>
  <c r="R494"/>
  <c r="P494"/>
  <c r="BI491"/>
  <c r="BH491"/>
  <c r="BG491"/>
  <c r="BE491"/>
  <c r="T491"/>
  <c r="R491"/>
  <c r="P491"/>
  <c r="BI485"/>
  <c r="BH485"/>
  <c r="BG485"/>
  <c r="BE485"/>
  <c r="T485"/>
  <c r="R485"/>
  <c r="P485"/>
  <c r="BI483"/>
  <c r="BH483"/>
  <c r="BG483"/>
  <c r="BE483"/>
  <c r="T483"/>
  <c r="R483"/>
  <c r="P483"/>
  <c r="BI477"/>
  <c r="BH477"/>
  <c r="BG477"/>
  <c r="BE477"/>
  <c r="T477"/>
  <c r="R477"/>
  <c r="P477"/>
  <c r="BI471"/>
  <c r="BH471"/>
  <c r="BG471"/>
  <c r="BE471"/>
  <c r="T471"/>
  <c r="R471"/>
  <c r="P471"/>
  <c r="BI469"/>
  <c r="BH469"/>
  <c r="BG469"/>
  <c r="BE469"/>
  <c r="T469"/>
  <c r="R469"/>
  <c r="P469"/>
  <c r="BI467"/>
  <c r="BH467"/>
  <c r="BG467"/>
  <c r="BE467"/>
  <c r="T467"/>
  <c r="R467"/>
  <c r="P467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1"/>
  <c r="BH461"/>
  <c r="BG461"/>
  <c r="BE461"/>
  <c r="T461"/>
  <c r="R461"/>
  <c r="P461"/>
  <c r="BI455"/>
  <c r="BH455"/>
  <c r="BG455"/>
  <c r="BE455"/>
  <c r="T455"/>
  <c r="R455"/>
  <c r="P455"/>
  <c r="BI454"/>
  <c r="BH454"/>
  <c r="BG454"/>
  <c r="BE454"/>
  <c r="T454"/>
  <c r="R454"/>
  <c r="P454"/>
  <c r="BI451"/>
  <c r="BH451"/>
  <c r="BG451"/>
  <c r="BE451"/>
  <c r="T451"/>
  <c r="R451"/>
  <c r="P451"/>
  <c r="BI450"/>
  <c r="BH450"/>
  <c r="BG450"/>
  <c r="BE450"/>
  <c r="T450"/>
  <c r="R450"/>
  <c r="P450"/>
  <c r="BI447"/>
  <c r="BH447"/>
  <c r="BG447"/>
  <c r="BE447"/>
  <c r="T447"/>
  <c r="R447"/>
  <c r="P447"/>
  <c r="BI446"/>
  <c r="BH446"/>
  <c r="BG446"/>
  <c r="BE446"/>
  <c r="T446"/>
  <c r="R446"/>
  <c r="P446"/>
  <c r="BI443"/>
  <c r="BH443"/>
  <c r="BG443"/>
  <c r="BE443"/>
  <c r="T443"/>
  <c r="R443"/>
  <c r="P443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3"/>
  <c r="BH433"/>
  <c r="BG433"/>
  <c r="BE433"/>
  <c r="T433"/>
  <c r="R433"/>
  <c r="P433"/>
  <c r="BI431"/>
  <c r="BH431"/>
  <c r="BG431"/>
  <c r="BE431"/>
  <c r="T431"/>
  <c r="R431"/>
  <c r="P431"/>
  <c r="BI423"/>
  <c r="BH423"/>
  <c r="BG423"/>
  <c r="BE423"/>
  <c r="T423"/>
  <c r="R423"/>
  <c r="P423"/>
  <c r="BI417"/>
  <c r="BH417"/>
  <c r="BG417"/>
  <c r="BE417"/>
  <c r="T417"/>
  <c r="R417"/>
  <c r="P417"/>
  <c r="BI409"/>
  <c r="BH409"/>
  <c r="BG409"/>
  <c r="BE409"/>
  <c r="T409"/>
  <c r="R409"/>
  <c r="P409"/>
  <c r="BI406"/>
  <c r="BH406"/>
  <c r="BG406"/>
  <c r="BE406"/>
  <c r="T406"/>
  <c r="R406"/>
  <c r="P406"/>
  <c r="BI403"/>
  <c r="BH403"/>
  <c r="BG403"/>
  <c r="BE403"/>
  <c r="T403"/>
  <c r="R403"/>
  <c r="P403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5"/>
  <c r="BH375"/>
  <c r="BG375"/>
  <c r="BE375"/>
  <c r="T375"/>
  <c r="R375"/>
  <c r="P375"/>
  <c r="BI373"/>
  <c r="BH373"/>
  <c r="BG373"/>
  <c r="BE373"/>
  <c r="T373"/>
  <c r="R373"/>
  <c r="P373"/>
  <c r="BI371"/>
  <c r="BH371"/>
  <c r="BG371"/>
  <c r="BE371"/>
  <c r="T371"/>
  <c r="R371"/>
  <c r="P371"/>
  <c r="BI368"/>
  <c r="BH368"/>
  <c r="BG368"/>
  <c r="BE368"/>
  <c r="T368"/>
  <c r="R368"/>
  <c r="P368"/>
  <c r="BI365"/>
  <c r="BH365"/>
  <c r="BG365"/>
  <c r="BE365"/>
  <c r="T365"/>
  <c r="R365"/>
  <c r="P365"/>
  <c r="BI363"/>
  <c r="BH363"/>
  <c r="BG363"/>
  <c r="BE363"/>
  <c r="T363"/>
  <c r="R363"/>
  <c r="P363"/>
  <c r="BI360"/>
  <c r="BH360"/>
  <c r="BG360"/>
  <c r="BE360"/>
  <c r="T360"/>
  <c r="R360"/>
  <c r="P360"/>
  <c r="BI357"/>
  <c r="BH357"/>
  <c r="BG357"/>
  <c r="BE357"/>
  <c r="T357"/>
  <c r="R357"/>
  <c r="P357"/>
  <c r="BI354"/>
  <c r="BH354"/>
  <c r="BG354"/>
  <c r="BE354"/>
  <c r="T354"/>
  <c r="R354"/>
  <c r="P354"/>
  <c r="BI352"/>
  <c r="BH352"/>
  <c r="BG352"/>
  <c r="BE352"/>
  <c r="T352"/>
  <c r="R352"/>
  <c r="P352"/>
  <c r="BI349"/>
  <c r="BH349"/>
  <c r="BG349"/>
  <c r="BE349"/>
  <c r="T349"/>
  <c r="R349"/>
  <c r="P349"/>
  <c r="BI346"/>
  <c r="BH346"/>
  <c r="BG346"/>
  <c r="BE346"/>
  <c r="T346"/>
  <c r="R346"/>
  <c r="P346"/>
  <c r="BI344"/>
  <c r="BH344"/>
  <c r="BG344"/>
  <c r="BE344"/>
  <c r="T344"/>
  <c r="R344"/>
  <c r="P344"/>
  <c r="BI342"/>
  <c r="BH342"/>
  <c r="BG342"/>
  <c r="BE342"/>
  <c r="T342"/>
  <c r="R342"/>
  <c r="P342"/>
  <c r="BI339"/>
  <c r="BH339"/>
  <c r="BG339"/>
  <c r="BE339"/>
  <c r="T339"/>
  <c r="R339"/>
  <c r="P339"/>
  <c r="BI338"/>
  <c r="BH338"/>
  <c r="BG338"/>
  <c r="BE338"/>
  <c r="T338"/>
  <c r="R338"/>
  <c r="P338"/>
  <c r="BI332"/>
  <c r="BH332"/>
  <c r="BG332"/>
  <c r="BE332"/>
  <c r="T332"/>
  <c r="R332"/>
  <c r="P332"/>
  <c r="BI329"/>
  <c r="BH329"/>
  <c r="BG329"/>
  <c r="BE329"/>
  <c r="T329"/>
  <c r="R329"/>
  <c r="P329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19"/>
  <c r="BH319"/>
  <c r="BG319"/>
  <c r="BE319"/>
  <c r="T319"/>
  <c r="R319"/>
  <c r="P319"/>
  <c r="BI318"/>
  <c r="BH318"/>
  <c r="BG318"/>
  <c r="BE318"/>
  <c r="T318"/>
  <c r="R318"/>
  <c r="P318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09"/>
  <c r="BH309"/>
  <c r="BG309"/>
  <c r="BE309"/>
  <c r="T309"/>
  <c r="R309"/>
  <c r="P309"/>
  <c r="BI308"/>
  <c r="BH308"/>
  <c r="BG308"/>
  <c r="BE308"/>
  <c r="T308"/>
  <c r="R308"/>
  <c r="P308"/>
  <c r="BI305"/>
  <c r="BH305"/>
  <c r="BG305"/>
  <c r="BE305"/>
  <c r="T305"/>
  <c r="R305"/>
  <c r="P305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1"/>
  <c r="BH291"/>
  <c r="BG291"/>
  <c r="BE291"/>
  <c r="T291"/>
  <c r="R291"/>
  <c r="P291"/>
  <c r="BI289"/>
  <c r="BH289"/>
  <c r="BG289"/>
  <c r="BE289"/>
  <c r="T289"/>
  <c r="R289"/>
  <c r="P289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6"/>
  <c r="BH276"/>
  <c r="BG276"/>
  <c r="BE276"/>
  <c r="T276"/>
  <c r="R276"/>
  <c r="P276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9"/>
  <c r="BH259"/>
  <c r="BG259"/>
  <c r="BE259"/>
  <c r="T259"/>
  <c r="R259"/>
  <c r="P259"/>
  <c r="BI258"/>
  <c r="BH258"/>
  <c r="BG258"/>
  <c r="BE258"/>
  <c r="T258"/>
  <c r="R258"/>
  <c r="P258"/>
  <c r="BI255"/>
  <c r="BH255"/>
  <c r="BG255"/>
  <c r="BE255"/>
  <c r="T255"/>
  <c r="T254"/>
  <c r="R255"/>
  <c r="R254"/>
  <c r="P255"/>
  <c r="P254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5"/>
  <c r="BH245"/>
  <c r="BG245"/>
  <c r="BE245"/>
  <c r="T245"/>
  <c r="R245"/>
  <c r="P245"/>
  <c r="BI243"/>
  <c r="BH243"/>
  <c r="BG243"/>
  <c r="BE243"/>
  <c r="T243"/>
  <c r="R243"/>
  <c r="P243"/>
  <c r="BI241"/>
  <c r="BH241"/>
  <c r="BG241"/>
  <c r="BE241"/>
  <c r="T241"/>
  <c r="R241"/>
  <c r="P241"/>
  <c r="BI238"/>
  <c r="BH238"/>
  <c r="BG238"/>
  <c r="BE238"/>
  <c r="T238"/>
  <c r="R238"/>
  <c r="P238"/>
  <c r="BI235"/>
  <c r="BH235"/>
  <c r="BG235"/>
  <c r="BE235"/>
  <c r="T235"/>
  <c r="R235"/>
  <c r="P235"/>
  <c r="BI232"/>
  <c r="BH232"/>
  <c r="BG232"/>
  <c r="BE232"/>
  <c r="T232"/>
  <c r="R232"/>
  <c r="P232"/>
  <c r="BI226"/>
  <c r="BH226"/>
  <c r="BG226"/>
  <c r="BE226"/>
  <c r="T226"/>
  <c r="R226"/>
  <c r="P226"/>
  <c r="BI223"/>
  <c r="BH223"/>
  <c r="BG223"/>
  <c r="BE223"/>
  <c r="T223"/>
  <c r="R223"/>
  <c r="P223"/>
  <c r="BI217"/>
  <c r="BH217"/>
  <c r="BG217"/>
  <c r="BE217"/>
  <c r="T217"/>
  <c r="R217"/>
  <c r="P217"/>
  <c r="BI216"/>
  <c r="BH216"/>
  <c r="BG216"/>
  <c r="BE216"/>
  <c r="T216"/>
  <c r="R216"/>
  <c r="P216"/>
  <c r="BI213"/>
  <c r="BH213"/>
  <c r="BG213"/>
  <c r="BE213"/>
  <c r="T213"/>
  <c r="R213"/>
  <c r="P213"/>
  <c r="BI205"/>
  <c r="BH205"/>
  <c r="BG205"/>
  <c r="BE205"/>
  <c r="T205"/>
  <c r="R205"/>
  <c r="P205"/>
  <c r="BI199"/>
  <c r="BH199"/>
  <c r="BG199"/>
  <c r="BE199"/>
  <c r="T199"/>
  <c r="R199"/>
  <c r="P199"/>
  <c r="BI197"/>
  <c r="BH197"/>
  <c r="BG197"/>
  <c r="BE197"/>
  <c r="T197"/>
  <c r="R197"/>
  <c r="P197"/>
  <c r="BI194"/>
  <c r="BH194"/>
  <c r="BG194"/>
  <c r="BE194"/>
  <c r="T194"/>
  <c r="R194"/>
  <c r="P194"/>
  <c r="BI188"/>
  <c r="BH188"/>
  <c r="BG188"/>
  <c r="BE188"/>
  <c r="T188"/>
  <c r="R188"/>
  <c r="P188"/>
  <c r="BI182"/>
  <c r="BH182"/>
  <c r="BG182"/>
  <c r="BE182"/>
  <c r="T182"/>
  <c r="R182"/>
  <c r="P182"/>
  <c r="BI176"/>
  <c r="BH176"/>
  <c r="BG176"/>
  <c r="BE176"/>
  <c r="T176"/>
  <c r="R176"/>
  <c r="P176"/>
  <c r="BI173"/>
  <c r="BH173"/>
  <c r="BG173"/>
  <c r="BE173"/>
  <c r="T173"/>
  <c r="R173"/>
  <c r="P173"/>
  <c r="BI170"/>
  <c r="BH170"/>
  <c r="BG170"/>
  <c r="BE170"/>
  <c r="T170"/>
  <c r="R170"/>
  <c r="P170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45"/>
  <c r="BH145"/>
  <c r="BG145"/>
  <c r="BE145"/>
  <c r="T145"/>
  <c r="R145"/>
  <c r="P145"/>
  <c r="BI139"/>
  <c r="BH139"/>
  <c r="BG139"/>
  <c r="BE139"/>
  <c r="T139"/>
  <c r="R139"/>
  <c r="P139"/>
  <c r="J133"/>
  <c r="J132"/>
  <c r="F132"/>
  <c r="F130"/>
  <c r="E128"/>
  <c r="J90"/>
  <c r="J89"/>
  <c r="F89"/>
  <c r="F87"/>
  <c r="E85"/>
  <c r="J16"/>
  <c r="E16"/>
  <c r="F133"/>
  <c r="J15"/>
  <c r="J10"/>
  <c r="J87"/>
  <c i="1" r="L90"/>
  <c r="AM90"/>
  <c r="AM89"/>
  <c r="L89"/>
  <c r="AM87"/>
  <c r="L87"/>
  <c r="L85"/>
  <c r="L84"/>
  <c i="2" r="BK531"/>
  <c r="BK386"/>
  <c r="BK319"/>
  <c r="J266"/>
  <c r="BK167"/>
  <c r="J396"/>
  <c r="BK327"/>
  <c r="J294"/>
  <c r="J170"/>
  <c r="J467"/>
  <c r="BK384"/>
  <c r="BK289"/>
  <c r="BK157"/>
  <c r="BK464"/>
  <c r="BK409"/>
  <c r="J283"/>
  <c r="BK213"/>
  <c r="BK579"/>
  <c r="J553"/>
  <c r="J550"/>
  <c r="J431"/>
  <c r="J365"/>
  <c r="BK321"/>
  <c r="J261"/>
  <c r="J173"/>
  <c r="J454"/>
  <c r="J397"/>
  <c r="J324"/>
  <c r="BK291"/>
  <c r="BK250"/>
  <c r="BK381"/>
  <c r="J309"/>
  <c r="J251"/>
  <c r="BK154"/>
  <c r="BK535"/>
  <c r="J409"/>
  <c r="BK382"/>
  <c r="J354"/>
  <c r="BK241"/>
  <c r="BK483"/>
  <c r="BK454"/>
  <c r="J401"/>
  <c r="J383"/>
  <c r="J277"/>
  <c r="J199"/>
  <c r="BK491"/>
  <c r="BK403"/>
  <c r="BK354"/>
  <c r="BK312"/>
  <c r="J268"/>
  <c r="J543"/>
  <c r="BK497"/>
  <c r="BK440"/>
  <c r="J338"/>
  <c r="BK276"/>
  <c r="J161"/>
  <c r="J525"/>
  <c r="J440"/>
  <c r="BK377"/>
  <c r="BK253"/>
  <c r="J167"/>
  <c r="BK575"/>
  <c r="BK561"/>
  <c r="J549"/>
  <c r="J446"/>
  <c r="BK391"/>
  <c r="J360"/>
  <c r="BK339"/>
  <c r="J312"/>
  <c r="BK235"/>
  <c r="J148"/>
  <c r="J546"/>
  <c r="J400"/>
  <c r="J344"/>
  <c r="BK315"/>
  <c r="J295"/>
  <c r="BK263"/>
  <c r="J382"/>
  <c r="J339"/>
  <c r="BK255"/>
  <c r="BK176"/>
  <c r="J151"/>
  <c r="J497"/>
  <c r="BK379"/>
  <c r="J357"/>
  <c r="J250"/>
  <c r="BK151"/>
  <c r="BK467"/>
  <c r="BK441"/>
  <c r="J395"/>
  <c r="BK360"/>
  <c r="J259"/>
  <c r="J197"/>
  <c r="BK477"/>
  <c r="BK395"/>
  <c r="J314"/>
  <c r="J276"/>
  <c r="BK249"/>
  <c r="BK525"/>
  <c r="BK461"/>
  <c r="BK385"/>
  <c r="J322"/>
  <c r="BK268"/>
  <c r="J188"/>
  <c r="J511"/>
  <c r="BK399"/>
  <c r="J291"/>
  <c r="J235"/>
  <c r="J579"/>
  <c r="BK564"/>
  <c r="J551"/>
  <c r="J523"/>
  <c r="BK396"/>
  <c r="BK373"/>
  <c r="J329"/>
  <c r="BK314"/>
  <c r="J255"/>
  <c r="BK194"/>
  <c r="J499"/>
  <c r="J349"/>
  <c r="BK322"/>
  <c r="J287"/>
  <c r="BK258"/>
  <c r="BK388"/>
  <c r="BK326"/>
  <c r="BK266"/>
  <c r="J164"/>
  <c r="BK463"/>
  <c r="BK400"/>
  <c r="J368"/>
  <c r="BK294"/>
  <c r="BK505"/>
  <c r="BK397"/>
  <c r="J321"/>
  <c r="BK528"/>
  <c r="BK433"/>
  <c r="BK329"/>
  <c r="J281"/>
  <c r="J182"/>
  <c r="BK523"/>
  <c r="BK392"/>
  <c r="BK332"/>
  <c r="BK265"/>
  <c r="BK549"/>
  <c r="J441"/>
  <c r="BK324"/>
  <c r="BK270"/>
  <c r="BK182"/>
  <c r="J575"/>
  <c r="J561"/>
  <c r="J485"/>
  <c r="J388"/>
  <c r="BK349"/>
  <c r="J300"/>
  <c r="J232"/>
  <c i="1" r="AS94"/>
  <c i="2" r="J465"/>
  <c r="BK389"/>
  <c r="BK309"/>
  <c r="BK285"/>
  <c r="BK245"/>
  <c r="J403"/>
  <c r="BK313"/>
  <c r="J279"/>
  <c r="BK216"/>
  <c r="J157"/>
  <c r="J494"/>
  <c r="J406"/>
  <c r="J381"/>
  <c r="BK325"/>
  <c r="BK293"/>
  <c r="BK161"/>
  <c r="J469"/>
  <c r="BK439"/>
  <c r="BK365"/>
  <c r="BK232"/>
  <c r="BK170"/>
  <c r="BK465"/>
  <c r="BK393"/>
  <c r="BK318"/>
  <c r="J265"/>
  <c r="BK139"/>
  <c r="BK471"/>
  <c r="BK346"/>
  <c r="BK277"/>
  <c r="BK243"/>
  <c r="BK533"/>
  <c r="BK446"/>
  <c r="J390"/>
  <c r="J315"/>
  <c r="J241"/>
  <c r="BK576"/>
  <c r="J573"/>
  <c r="BK543"/>
  <c r="J461"/>
  <c r="J384"/>
  <c r="J352"/>
  <c r="J318"/>
  <c r="J289"/>
  <c r="J243"/>
  <c r="BK188"/>
  <c r="J423"/>
  <c r="BK383"/>
  <c r="J298"/>
  <c r="BK281"/>
  <c r="J238"/>
  <c r="BK223"/>
  <c r="J205"/>
  <c r="J176"/>
  <c r="J537"/>
  <c r="J531"/>
  <c r="J517"/>
  <c r="J491"/>
  <c r="J471"/>
  <c r="BK451"/>
  <c r="J375"/>
  <c r="J305"/>
  <c r="BK238"/>
  <c r="BK541"/>
  <c r="BK423"/>
  <c r="J389"/>
  <c r="J377"/>
  <c r="BK323"/>
  <c r="BK164"/>
  <c r="J455"/>
  <c r="BK406"/>
  <c r="BK371"/>
  <c r="J302"/>
  <c r="BK217"/>
  <c r="J483"/>
  <c r="BK443"/>
  <c r="BK342"/>
  <c r="BK308"/>
  <c r="BK259"/>
  <c r="J535"/>
  <c r="J450"/>
  <c r="BK375"/>
  <c r="J308"/>
  <c r="J253"/>
  <c r="J477"/>
  <c r="J394"/>
  <c r="J263"/>
  <c r="J145"/>
  <c r="J564"/>
  <c r="BK550"/>
  <c r="BK494"/>
  <c r="J393"/>
  <c r="J380"/>
  <c r="J342"/>
  <c r="BK298"/>
  <c r="J217"/>
  <c r="BK417"/>
  <c r="BK338"/>
  <c r="BK300"/>
  <c r="BK283"/>
  <c r="J386"/>
  <c r="J332"/>
  <c r="BK295"/>
  <c r="BK173"/>
  <c r="BK148"/>
  <c r="J433"/>
  <c r="BK387"/>
  <c r="BK363"/>
  <c r="J213"/>
  <c r="J443"/>
  <c r="J398"/>
  <c r="BK394"/>
  <c r="J323"/>
  <c r="J226"/>
  <c r="BK517"/>
  <c r="J439"/>
  <c r="BK368"/>
  <c r="J296"/>
  <c r="BK261"/>
  <c r="BK546"/>
  <c r="J514"/>
  <c r="BK401"/>
  <c r="J363"/>
  <c r="J313"/>
  <c r="J258"/>
  <c r="J539"/>
  <c r="J417"/>
  <c r="J326"/>
  <c r="BK279"/>
  <c r="BK199"/>
  <c r="J576"/>
  <c r="BK553"/>
  <c r="J533"/>
  <c r="J463"/>
  <c r="J385"/>
  <c r="J325"/>
  <c r="BK305"/>
  <c r="J270"/>
  <c r="J216"/>
  <c r="BK450"/>
  <c r="J392"/>
  <c r="J327"/>
  <c r="BK296"/>
  <c r="BK226"/>
  <c r="BK197"/>
  <c r="BK145"/>
  <c r="BK539"/>
  <c r="J528"/>
  <c r="BK514"/>
  <c r="BK511"/>
  <c r="BK485"/>
  <c r="J464"/>
  <c r="J391"/>
  <c r="J379"/>
  <c r="BK352"/>
  <c r="J316"/>
  <c r="J293"/>
  <c r="J194"/>
  <c r="BK537"/>
  <c r="BK447"/>
  <c r="BK390"/>
  <c r="J373"/>
  <c r="BK302"/>
  <c r="J139"/>
  <c r="J451"/>
  <c r="J399"/>
  <c r="BK344"/>
  <c r="J223"/>
  <c r="BK499"/>
  <c r="J447"/>
  <c r="J371"/>
  <c r="J285"/>
  <c r="BK251"/>
  <c r="J541"/>
  <c r="BK455"/>
  <c r="BK380"/>
  <c r="BK316"/>
  <c r="J245"/>
  <c r="BK469"/>
  <c r="BK431"/>
  <c r="J346"/>
  <c r="J249"/>
  <c r="J154"/>
  <c r="BK573"/>
  <c r="BK551"/>
  <c r="J505"/>
  <c r="BK398"/>
  <c r="J387"/>
  <c r="BK357"/>
  <c r="J319"/>
  <c r="BK287"/>
  <c r="BK205"/>
  <c l="1" r="BK138"/>
  <c r="J138"/>
  <c r="J96"/>
  <c r="BK198"/>
  <c r="J198"/>
  <c r="J98"/>
  <c r="R248"/>
  <c r="T301"/>
  <c r="P138"/>
  <c r="P160"/>
  <c r="BK257"/>
  <c r="J257"/>
  <c r="J102"/>
  <c r="BK301"/>
  <c r="J301"/>
  <c r="J104"/>
  <c r="R345"/>
  <c r="T353"/>
  <c r="BK402"/>
  <c r="J402"/>
  <c r="J109"/>
  <c r="R442"/>
  <c r="R462"/>
  <c r="T466"/>
  <c r="T138"/>
  <c r="R160"/>
  <c r="P248"/>
  <c r="R301"/>
  <c r="BK353"/>
  <c r="J353"/>
  <c r="J106"/>
  <c r="BK364"/>
  <c r="J364"/>
  <c r="J107"/>
  <c r="P378"/>
  <c r="R402"/>
  <c r="BK466"/>
  <c r="J466"/>
  <c r="J112"/>
  <c r="P498"/>
  <c r="T160"/>
  <c r="BK248"/>
  <c r="J248"/>
  <c r="J99"/>
  <c r="T257"/>
  <c r="T282"/>
  <c r="T345"/>
  <c r="P364"/>
  <c r="T378"/>
  <c r="P442"/>
  <c r="P462"/>
  <c r="T498"/>
  <c r="P552"/>
  <c r="T198"/>
  <c r="R257"/>
  <c r="P282"/>
  <c r="BK345"/>
  <c r="J345"/>
  <c r="J105"/>
  <c r="BK378"/>
  <c r="J378"/>
  <c r="J108"/>
  <c r="P402"/>
  <c r="T442"/>
  <c r="T462"/>
  <c r="BK498"/>
  <c r="J498"/>
  <c r="J113"/>
  <c r="BK552"/>
  <c r="J552"/>
  <c r="J115"/>
  <c r="BK572"/>
  <c r="J572"/>
  <c r="J116"/>
  <c r="R138"/>
  <c r="P198"/>
  <c r="T248"/>
  <c r="P301"/>
  <c r="R353"/>
  <c r="R364"/>
  <c r="T402"/>
  <c r="P466"/>
  <c r="R498"/>
  <c r="P542"/>
  <c r="R552"/>
  <c r="R572"/>
  <c r="BK160"/>
  <c r="J160"/>
  <c r="J97"/>
  <c r="R198"/>
  <c r="P257"/>
  <c r="P256"/>
  <c r="BK282"/>
  <c r="J282"/>
  <c r="J103"/>
  <c r="R282"/>
  <c r="P345"/>
  <c r="P353"/>
  <c r="T364"/>
  <c r="R378"/>
  <c r="BK442"/>
  <c r="J442"/>
  <c r="J110"/>
  <c r="BK462"/>
  <c r="J462"/>
  <c r="J111"/>
  <c r="R466"/>
  <c r="BK542"/>
  <c r="J542"/>
  <c r="J114"/>
  <c r="R542"/>
  <c r="T542"/>
  <c r="T552"/>
  <c r="P572"/>
  <c r="T572"/>
  <c r="BK254"/>
  <c r="J254"/>
  <c r="J100"/>
  <c r="BK578"/>
  <c r="J578"/>
  <c r="J118"/>
  <c r="F90"/>
  <c r="BF164"/>
  <c r="BF176"/>
  <c r="BF223"/>
  <c r="BF258"/>
  <c r="BF263"/>
  <c r="BF279"/>
  <c r="BF281"/>
  <c r="BF289"/>
  <c r="BF300"/>
  <c r="BF322"/>
  <c r="BF323"/>
  <c r="BF344"/>
  <c r="BF368"/>
  <c r="BF387"/>
  <c r="BF389"/>
  <c r="BF401"/>
  <c r="BF403"/>
  <c r="BF417"/>
  <c r="BF451"/>
  <c r="BF454"/>
  <c r="BF477"/>
  <c r="BF537"/>
  <c r="BF550"/>
  <c r="BF551"/>
  <c r="BF553"/>
  <c r="BF561"/>
  <c r="BF564"/>
  <c r="BF573"/>
  <c r="BF575"/>
  <c r="BF576"/>
  <c r="BF579"/>
  <c r="BF148"/>
  <c r="BF188"/>
  <c r="BF194"/>
  <c r="BF243"/>
  <c r="BF276"/>
  <c r="BF302"/>
  <c r="BF305"/>
  <c r="BF308"/>
  <c r="BF312"/>
  <c r="BF316"/>
  <c r="BF318"/>
  <c r="BF338"/>
  <c r="BF357"/>
  <c r="BF360"/>
  <c r="BF363"/>
  <c r="BF365"/>
  <c r="BF371"/>
  <c r="BF379"/>
  <c r="BF383"/>
  <c r="BF385"/>
  <c r="BF388"/>
  <c r="BF406"/>
  <c r="BF491"/>
  <c r="BF497"/>
  <c r="BF528"/>
  <c r="J130"/>
  <c r="BF139"/>
  <c r="BF154"/>
  <c r="BF205"/>
  <c r="BF249"/>
  <c r="BF261"/>
  <c r="BF283"/>
  <c r="BF293"/>
  <c r="BF294"/>
  <c r="BF295"/>
  <c r="BF296"/>
  <c r="BF314"/>
  <c r="BF319"/>
  <c r="BF327"/>
  <c r="BF381"/>
  <c r="BF390"/>
  <c r="BF409"/>
  <c r="BF433"/>
  <c r="BF464"/>
  <c r="BF499"/>
  <c r="BF531"/>
  <c r="BF161"/>
  <c r="BF197"/>
  <c r="BF199"/>
  <c r="BF213"/>
  <c r="BF226"/>
  <c r="BF235"/>
  <c r="BF321"/>
  <c r="BF325"/>
  <c r="BF382"/>
  <c r="BF399"/>
  <c r="BF400"/>
  <c r="BF423"/>
  <c r="BF450"/>
  <c r="BF463"/>
  <c r="BF523"/>
  <c r="BF145"/>
  <c r="BF151"/>
  <c r="BF173"/>
  <c r="BF182"/>
  <c r="BF238"/>
  <c r="BF250"/>
  <c r="BF253"/>
  <c r="BF265"/>
  <c r="BF266"/>
  <c r="BF268"/>
  <c r="BF291"/>
  <c r="BF309"/>
  <c r="BF315"/>
  <c r="BF326"/>
  <c r="BF329"/>
  <c r="BF332"/>
  <c r="BF349"/>
  <c r="BF352"/>
  <c r="BF354"/>
  <c r="BF375"/>
  <c r="BF377"/>
  <c r="BF386"/>
  <c r="BF391"/>
  <c r="BF431"/>
  <c r="BF447"/>
  <c r="BF461"/>
  <c r="BF471"/>
  <c r="BF535"/>
  <c r="BF543"/>
  <c r="BF217"/>
  <c r="BF251"/>
  <c r="BF255"/>
  <c r="BF259"/>
  <c r="BF270"/>
  <c r="BF285"/>
  <c r="BF313"/>
  <c r="BF339"/>
  <c r="BF342"/>
  <c r="BF346"/>
  <c r="BF393"/>
  <c r="BF396"/>
  <c r="BF398"/>
  <c r="BF439"/>
  <c r="BF441"/>
  <c r="BF455"/>
  <c r="BF465"/>
  <c r="BF467"/>
  <c r="BF469"/>
  <c r="BF483"/>
  <c r="BF485"/>
  <c r="BF505"/>
  <c r="BF511"/>
  <c r="BF514"/>
  <c r="BF517"/>
  <c r="BF546"/>
  <c r="BF241"/>
  <c r="BF245"/>
  <c r="BF287"/>
  <c r="BF324"/>
  <c r="BF392"/>
  <c r="BF395"/>
  <c r="BF397"/>
  <c r="BF446"/>
  <c r="BF494"/>
  <c r="BF525"/>
  <c r="BF541"/>
  <c r="BF549"/>
  <c r="BF157"/>
  <c r="BF167"/>
  <c r="BF170"/>
  <c r="BF216"/>
  <c r="BF232"/>
  <c r="BF277"/>
  <c r="BF298"/>
  <c r="BF373"/>
  <c r="BF380"/>
  <c r="BF384"/>
  <c r="BF394"/>
  <c r="BF440"/>
  <c r="BF443"/>
  <c r="BF533"/>
  <c r="BF539"/>
  <c r="F35"/>
  <c i="1" r="BD95"/>
  <c r="BD94"/>
  <c r="W33"/>
  <c i="2" r="F33"/>
  <c i="1" r="BB95"/>
  <c r="BB94"/>
  <c r="W31"/>
  <c i="2" r="F31"/>
  <c i="1" r="AZ95"/>
  <c r="AZ94"/>
  <c r="AV94"/>
  <c r="AK29"/>
  <c i="2" r="J31"/>
  <c i="1" r="AV95"/>
  <c i="2" r="F34"/>
  <c i="1" r="BC95"/>
  <c r="BC94"/>
  <c r="W32"/>
  <c i="2" l="1" r="T137"/>
  <c r="P137"/>
  <c r="P136"/>
  <c i="1" r="AU95"/>
  <c i="2" r="R256"/>
  <c r="R137"/>
  <c r="R136"/>
  <c r="T256"/>
  <c r="BK256"/>
  <c r="J256"/>
  <c r="J101"/>
  <c r="BK137"/>
  <c r="J137"/>
  <c r="J95"/>
  <c r="BK577"/>
  <c r="J577"/>
  <c r="J117"/>
  <c r="F32"/>
  <c i="1" r="BA95"/>
  <c r="BA94"/>
  <c r="W30"/>
  <c r="AU94"/>
  <c r="AX94"/>
  <c i="2" r="J32"/>
  <c i="1" r="AW95"/>
  <c r="AT95"/>
  <c r="W29"/>
  <c r="AY94"/>
  <c i="2" l="1" r="T136"/>
  <c r="BK136"/>
  <c r="J136"/>
  <c r="J94"/>
  <c i="1" r="AW94"/>
  <c r="AK30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<sst xmlns="http://schemas.openxmlformats.org/spreadsheetml/2006/main">
  <si>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</si>
  <si>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</si>
  <si>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</si>
  <si>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</si>
  <si>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</si>
  <si>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{16127474-765f-4def-9243-61c74705e0d9}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</si>
  <si>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</si>
  <si>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</si>
  <si>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</si>
  <si>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</si>
  <si>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</si>
  <si>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</si>
  <si>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</si>
  <si>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</si>
  <si>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LS2025-088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</si>
  <si>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</si>
  <si>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</si>
  <si>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všech centrálních koupelen v bytové části domova</t>
  </si>
  <si>
    <t>KSO:</t>
  </si>
  <si>
    <t>CC-CZ:</t>
  </si>
  <si>
    <t>Místo:</t>
  </si>
  <si>
    <t>Cheb</t>
  </si>
  <si>
    <t>Datum:</t>
  </si>
  <si>
    <t>19. 10. 2025</t>
  </si>
  <si>
    <t>Zadavatel:</t>
  </si>
  <si>
    <t>IČ:</t>
  </si>
  <si>
    <t>Domov pro seniory Spáleniště</t>
  </si>
  <si>
    <t>DIČ:</t>
  </si>
  <si>
    <t>Uchazeč:</t>
  </si>
  <si>
    <t>Vyplň údaj</t>
  </si>
  <si>
    <t>Projektant:</t>
  </si>
  <si>
    <t>ing.Pavel Kodýtek</t>
  </si>
  <si>
    <t>True</t>
  </si>
  <si>
    <t>Zpracovatel:</t>
  </si>
  <si>
    <t>15759491</t>
  </si>
  <si>
    <t>Sadílek Ladislav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</si>
  <si>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</si>
  <si>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</si>
  <si>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</si>
  <si>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</si>
  <si>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</si>
  <si>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</si>
  <si>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</si>
  <si>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</si>
  <si>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</si>
  <si>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</si>
  <si>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</si>
  <si>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</si>
  <si>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</si>
  <si>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</si>
  <si>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</si>
  <si>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</si>
  <si>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</si>
  <si>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</si>
  <si>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</si>
  <si>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</si>
  <si>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</si>
  <si>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</si>
  <si>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</si>
  <si>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</si>
  <si>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</si>
  <si>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</si>
  <si>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</si>
  <si>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</si>
  <si>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</si>
  <si>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</si>
  <si>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</si>
  <si>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</si>
  <si>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</si>
  <si>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</si>
  <si>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</si>
  <si>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</si>
  <si>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</si>
  <si>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</si>
  <si>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</si>
  <si>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</si>
  <si>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</si>
  <si>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</si>
  <si>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</si>
  <si>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</si>
  <si>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</si>
  <si>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</si>
  <si>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</si>
  <si>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</si>
  <si>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</si>
  <si>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</si>
  <si>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</si>
  <si>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</si>
  <si>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</si>
  <si>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</si>
  <si>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</si>
  <si>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</si>
  <si>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</si>
  <si>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</si>
  <si>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</si>
  <si>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</si>
  <si>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</si>
  <si>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</si>
  <si>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</si>
  <si>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</si>
  <si>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</si>
  <si>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</si>
  <si>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</si>
  <si>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</si>
  <si>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</si>
  <si>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</si>
  <si>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</si>
  <si>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</si>
  <si>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</si>
  <si>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</si>
  <si>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</si>
  <si>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</si>
  <si>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</si>
  <si>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</si>
  <si>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</si>
  <si>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</si>
  <si>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</si>
  <si>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</si>
  <si>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</si>
  <si>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</si>
  <si>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</si>
  <si>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</si>
  <si>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</si>
  <si>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</si>
  <si>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</si>
  <si>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</si>
  <si>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</si>
  <si>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</si>
  <si>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</si>
  <si>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</si>
  <si>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</si>
  <si>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</si>
  <si>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</si>
  <si>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342272215</t>
  </si>
  <si>
    <t>Příčka z pórobetonových hladkých tvárnic na tenkovrstvou maltu tl 75 mm</t>
  </si>
  <si>
    <t>m2</t>
  </si>
  <si>
    <t>CS ÚRS 2025 02</t>
  </si>
  <si>
    <t>4</t>
  </si>
  <si>
    <t>2</t>
  </si>
  <si>
    <t>-366907856</t>
  </si>
  <si>
    <t>VV</t>
  </si>
  <si>
    <t>2.-4.np</t>
  </si>
  <si>
    <t>(0,9+0,65+0,9)*2,5*3</t>
  </si>
  <si>
    <t>5. a 6.np</t>
  </si>
  <si>
    <t>((0,9+0,6+0,9)*2,55)+((0,9+0,6+0,9)*2,62)</t>
  </si>
  <si>
    <t>Součet</t>
  </si>
  <si>
    <t>342272245</t>
  </si>
  <si>
    <t>Příčka z pórobetonových hladkých tvárnic na tenkovrstvou maltu tl 150 mm</t>
  </si>
  <si>
    <t>-1441103029</t>
  </si>
  <si>
    <t>2.-4.np + 6.np</t>
  </si>
  <si>
    <t>(0,8*2,5*3)+(0,8*2,62)</t>
  </si>
  <si>
    <t>342291111</t>
  </si>
  <si>
    <t>Ukotvení příček montážní polyuretanovou pěnou tl příčky do 100 mm</t>
  </si>
  <si>
    <t>m</t>
  </si>
  <si>
    <t>-937974810</t>
  </si>
  <si>
    <t>2.-6.np</t>
  </si>
  <si>
    <t>(0,9+0,65+0,9)*5</t>
  </si>
  <si>
    <t>342291112</t>
  </si>
  <si>
    <t>Ukotvení příček montážní polyuretanovou pěnou tl příčky přes 100 mm</t>
  </si>
  <si>
    <t>994108978</t>
  </si>
  <si>
    <t>0,8*4</t>
  </si>
  <si>
    <t>5</t>
  </si>
  <si>
    <t>342291131</t>
  </si>
  <si>
    <t>Ukotvení příček k betonovým konstrukcím plochými kotvami</t>
  </si>
  <si>
    <t>62048167</t>
  </si>
  <si>
    <t>(2,5*2*4)+(2,62*2)</t>
  </si>
  <si>
    <t>6</t>
  </si>
  <si>
    <t>346272256</t>
  </si>
  <si>
    <t>Přizdívka z pórobetonových tvárnic tl 150 mm</t>
  </si>
  <si>
    <t>-2054422992</t>
  </si>
  <si>
    <t>3,75*1,25*5</t>
  </si>
  <si>
    <t>Úpravy povrchů, podlahy a osazování výplní</t>
  </si>
  <si>
    <t>7</t>
  </si>
  <si>
    <t>612131121</t>
  </si>
  <si>
    <t>Penetrační disperzní nátěr vnitřních stěn nanášený ručně</t>
  </si>
  <si>
    <t>1086784993</t>
  </si>
  <si>
    <t>nové stěny</t>
  </si>
  <si>
    <t>((0,9+0,65+0,9)*0,5*5)+((0,8+0,15+0,8)*0,5*4)</t>
  </si>
  <si>
    <t>8</t>
  </si>
  <si>
    <t>612135101</t>
  </si>
  <si>
    <t>Hrubá výplň rýh ve stěnách maltou jakékoli šířky rýhy</t>
  </si>
  <si>
    <t>-816959885</t>
  </si>
  <si>
    <t>1.np</t>
  </si>
  <si>
    <t>(2,6*0,2)+(2,6*0,15)</t>
  </si>
  <si>
    <t>9</t>
  </si>
  <si>
    <t>612325223</t>
  </si>
  <si>
    <t>Vápenocementová štuková omítka malých ploch přes 0,25 do 1 m2 na stěnách</t>
  </si>
  <si>
    <t>kus</t>
  </si>
  <si>
    <t>809987704</t>
  </si>
  <si>
    <t>10</t>
  </si>
  <si>
    <t>612325417</t>
  </si>
  <si>
    <t>Oprava vnitřní vápenocementové hladké omítky tl do 20 mm stěn v rozsahu plochy přes 10 do 30 % s celoplošným přeštukováním tl do 3 mm</t>
  </si>
  <si>
    <t>2119549370</t>
  </si>
  <si>
    <t>((1,05+5,245+3,45+7,095+3,45)*0,5*5)</t>
  </si>
  <si>
    <t>11</t>
  </si>
  <si>
    <t>619991011</t>
  </si>
  <si>
    <t>Obalení samostatných konstrukcí a prvků PE fólií</t>
  </si>
  <si>
    <t>-643409075</t>
  </si>
  <si>
    <t>30</t>
  </si>
  <si>
    <t>629991011</t>
  </si>
  <si>
    <t>Zakrytí výplní otvorů a svislých ploch fólií přilepenou lepící páskou</t>
  </si>
  <si>
    <t>-478385186</t>
  </si>
  <si>
    <t>1,6*2</t>
  </si>
  <si>
    <t>(1,8+1,6)*5</t>
  </si>
  <si>
    <t>13</t>
  </si>
  <si>
    <t>631311115</t>
  </si>
  <si>
    <t>Mazanina tl přes 50 do 80 mm z betonu prostého bez zvýšených nároků na prostředí tř. C 20/25</t>
  </si>
  <si>
    <t>m3</t>
  </si>
  <si>
    <t>571321986</t>
  </si>
  <si>
    <t>2.np - 4.np</t>
  </si>
  <si>
    <t>23,23*3*0,06</t>
  </si>
  <si>
    <t>5.-6.np</t>
  </si>
  <si>
    <t>(23,18+23,23)*0,06</t>
  </si>
  <si>
    <t>14</t>
  </si>
  <si>
    <t>632902221</t>
  </si>
  <si>
    <t>Příprava zatvrdlého povrchu betonových mazanin pro cementový potěr spojovacím můstkem</t>
  </si>
  <si>
    <t>1008752406</t>
  </si>
  <si>
    <t>23,23*3</t>
  </si>
  <si>
    <t>23,23+23,18</t>
  </si>
  <si>
    <t>15</t>
  </si>
  <si>
    <t>642945111</t>
  </si>
  <si>
    <t>Osazování protipožárních nebo protiplynových zárubní dveří jednokřídlových do 2,5 m2</t>
  </si>
  <si>
    <t>630470021</t>
  </si>
  <si>
    <t>2.np - 6.np</t>
  </si>
  <si>
    <t>16</t>
  </si>
  <si>
    <t>M</t>
  </si>
  <si>
    <t>55331438</t>
  </si>
  <si>
    <t>zárubeň jednokřídlá ocelová pro dodatečnou montáž tl stěny 110-150mm rozměru 900/1970, 2100mm, s protipožární úpravou</t>
  </si>
  <si>
    <t>-870735092</t>
  </si>
  <si>
    <t>Ostatní konstrukce a práce, bourání</t>
  </si>
  <si>
    <t>17</t>
  </si>
  <si>
    <t>949101111</t>
  </si>
  <si>
    <t>Lešení pomocné pro objekty pozemních staveb s lešeňovou podlahou v do 1,9 m zatížení do 150 kg/m2</t>
  </si>
  <si>
    <t>-1181717640</t>
  </si>
  <si>
    <t>18</t>
  </si>
  <si>
    <t>952901111</t>
  </si>
  <si>
    <t>Vyčištění budov bytové a občanské výstavby při výšce podlaží do 4 m</t>
  </si>
  <si>
    <t>103529219</t>
  </si>
  <si>
    <t>(3,45*3,695)+(3,4*1,225)+(1,55*1,225)+(1,425*0,8)</t>
  </si>
  <si>
    <t>19</t>
  </si>
  <si>
    <t>953943211</t>
  </si>
  <si>
    <t>Osazování hasicího přístroje</t>
  </si>
  <si>
    <t>73506776</t>
  </si>
  <si>
    <t>20</t>
  </si>
  <si>
    <t>44932114R</t>
  </si>
  <si>
    <t>přístroj hasicí ruční práškový nástěnný hasební schopnost 21A, 113B, 6 kg</t>
  </si>
  <si>
    <t>-1392824125</t>
  </si>
  <si>
    <t>962086110</t>
  </si>
  <si>
    <t>Bourání pórobetonových příček nebo přizdívek tl do 100 mm</t>
  </si>
  <si>
    <t>1671665267</t>
  </si>
  <si>
    <t>((0,9+0,8+0,9)*2,5*3)</t>
  </si>
  <si>
    <t>((1,425+1,1+1,25+(0,9*2)+0,8+1)*2,5*2)-(2*1,6)</t>
  </si>
  <si>
    <t>22</t>
  </si>
  <si>
    <t>962086111</t>
  </si>
  <si>
    <t>Bourání pórobetonových příček nebo přizdívek tl přes 100 do 150 mm</t>
  </si>
  <si>
    <t>641408881</t>
  </si>
  <si>
    <t>(0,8*2,5*3)+(1,05*1,4*3)</t>
  </si>
  <si>
    <t>23</t>
  </si>
  <si>
    <t>965042141</t>
  </si>
  <si>
    <t>Bourání podkladů pod dlažby nebo mazanin betonových nebo z litého asfaltu tl do 100 mm pl přes 4 m2</t>
  </si>
  <si>
    <t>-621421623</t>
  </si>
  <si>
    <t>23,18*3*0,1</t>
  </si>
  <si>
    <t>23,74*2*0,1</t>
  </si>
  <si>
    <t>24</t>
  </si>
  <si>
    <t>968072455</t>
  </si>
  <si>
    <t>Vybourání kovových dveřních zárubní pl do 2 m2</t>
  </si>
  <si>
    <t>155031133</t>
  </si>
  <si>
    <t>(1,6*5)+(1,6*2)</t>
  </si>
  <si>
    <t>25</t>
  </si>
  <si>
    <t>974049134</t>
  </si>
  <si>
    <t>Vysekání rýh v betonových zdech hl do 50 mm š do 150 mm</t>
  </si>
  <si>
    <t>-187333460</t>
  </si>
  <si>
    <t>2,6</t>
  </si>
  <si>
    <t>26</t>
  </si>
  <si>
    <t>974049155</t>
  </si>
  <si>
    <t>Vysekání rýh v betonových zdech hl do 100 mm š do 200 mm</t>
  </si>
  <si>
    <t>-488509455</t>
  </si>
  <si>
    <t>27</t>
  </si>
  <si>
    <t>977151115</t>
  </si>
  <si>
    <t>Jádrové vrty diamantovými korunkami do stavebních materiálů D přes 60 do 70 mm</t>
  </si>
  <si>
    <t>-302952409</t>
  </si>
  <si>
    <t>0,25*3*5</t>
  </si>
  <si>
    <t>28</t>
  </si>
  <si>
    <t>977151122</t>
  </si>
  <si>
    <t>Jádrové vrty diamantovými korunkami do stavebních materiálů D přes 120 do 130 mm</t>
  </si>
  <si>
    <t>-1920257826</t>
  </si>
  <si>
    <t>0,25*5</t>
  </si>
  <si>
    <t>29</t>
  </si>
  <si>
    <t>977211111</t>
  </si>
  <si>
    <t>Řezání stěnovou pilou betonových nebo ŽB kcí s výztuží průměru do 16 mm hl do 200 mm</t>
  </si>
  <si>
    <t>678928718</t>
  </si>
  <si>
    <t>2*2*5</t>
  </si>
  <si>
    <t>997</t>
  </si>
  <si>
    <t>Doprava suti a vybouraných hmot</t>
  </si>
  <si>
    <t>997013157</t>
  </si>
  <si>
    <t>Vnitrostaveništní doprava suti a vybouraných hmot pro budovy v přes 21 do 24 m s omezením mechanizace</t>
  </si>
  <si>
    <t>t</t>
  </si>
  <si>
    <t>106553849</t>
  </si>
  <si>
    <t>31</t>
  </si>
  <si>
    <t>997013501</t>
  </si>
  <si>
    <t>Odvoz suti a vybouraných hmot na skládku nebo meziskládku do 1 km se složením</t>
  </si>
  <si>
    <t>755900260</t>
  </si>
  <si>
    <t>32</t>
  </si>
  <si>
    <t>997013509</t>
  </si>
  <si>
    <t>Příplatek k odvozu suti a vybouraných hmot na skládku ZKD 1 km přes 1 km</t>
  </si>
  <si>
    <t>146421081</t>
  </si>
  <si>
    <t>43,123*8 'Přepočtené koeficientem množství</t>
  </si>
  <si>
    <t>33</t>
  </si>
  <si>
    <t>997013631</t>
  </si>
  <si>
    <t>Poplatek za uložení na skládce (skládkovné) stavebního odpadu směsného kód odpadu 17 09 04</t>
  </si>
  <si>
    <t>-1015356004</t>
  </si>
  <si>
    <t>998</t>
  </si>
  <si>
    <t>Přesun hmot</t>
  </si>
  <si>
    <t>34</t>
  </si>
  <si>
    <t>998011010</t>
  </si>
  <si>
    <t>Přesun hmot pro budovy zděné s omezením mechanizace pro budovy v přes 12 do 24 m</t>
  </si>
  <si>
    <t>-1202446968</t>
  </si>
  <si>
    <t>PSV</t>
  </si>
  <si>
    <t>Práce a dodávky PSV</t>
  </si>
  <si>
    <t>721</t>
  </si>
  <si>
    <t>Zdravotechnika - vnitřní kanalizace</t>
  </si>
  <si>
    <t>35</t>
  </si>
  <si>
    <t>721140802</t>
  </si>
  <si>
    <t>Demontáž potrubí litinové DN do 100</t>
  </si>
  <si>
    <t>1829326998</t>
  </si>
  <si>
    <t>36</t>
  </si>
  <si>
    <t>721171803</t>
  </si>
  <si>
    <t>Demontáž potrubí z PVC D do 75</t>
  </si>
  <si>
    <t>1397548597</t>
  </si>
  <si>
    <t>6,5*5</t>
  </si>
  <si>
    <t>37</t>
  </si>
  <si>
    <t>721171808</t>
  </si>
  <si>
    <t>Demontáž potrubí z PVC D přes 75 do 114</t>
  </si>
  <si>
    <t>-501883084</t>
  </si>
  <si>
    <t>5*3</t>
  </si>
  <si>
    <t>38</t>
  </si>
  <si>
    <t>721174005</t>
  </si>
  <si>
    <t>Potrubí kanalizační z PP svodné DN 110</t>
  </si>
  <si>
    <t>877338924</t>
  </si>
  <si>
    <t>1,25+(2*0,5)</t>
  </si>
  <si>
    <t>39</t>
  </si>
  <si>
    <t>721174025</t>
  </si>
  <si>
    <t>Potrubí kanalizační z PP odpadní DN 110</t>
  </si>
  <si>
    <t>-162227392</t>
  </si>
  <si>
    <t>40</t>
  </si>
  <si>
    <t>721174042</t>
  </si>
  <si>
    <t>Potrubí kanalizační z PP připojovací DN 40</t>
  </si>
  <si>
    <t>-1912727854</t>
  </si>
  <si>
    <t>2,5*5</t>
  </si>
  <si>
    <t>41</t>
  </si>
  <si>
    <t>721174043</t>
  </si>
  <si>
    <t>Potrubí kanalizační z PP připojovací DN 50</t>
  </si>
  <si>
    <t>774289486</t>
  </si>
  <si>
    <t>3*5</t>
  </si>
  <si>
    <t>42</t>
  </si>
  <si>
    <t>721174044</t>
  </si>
  <si>
    <t>Potrubí kanalizační z PP připojovací DN 75</t>
  </si>
  <si>
    <t>243978841</t>
  </si>
  <si>
    <t>2,25</t>
  </si>
  <si>
    <t>2.np-5.np</t>
  </si>
  <si>
    <t>2,25*4</t>
  </si>
  <si>
    <t>43</t>
  </si>
  <si>
    <t>721210813</t>
  </si>
  <si>
    <t>Demontáž vpustí podlahových z kyselinovzdorné kameniny DN 100</t>
  </si>
  <si>
    <t>330889214</t>
  </si>
  <si>
    <t>44</t>
  </si>
  <si>
    <t>721212129R</t>
  </si>
  <si>
    <t>Odtokový sprchový žlab délky 1200 mm s krycím roštem a zápachovou uzávěrkou</t>
  </si>
  <si>
    <t>-1467953281</t>
  </si>
  <si>
    <t>5*2</t>
  </si>
  <si>
    <t>45</t>
  </si>
  <si>
    <t>721290111</t>
  </si>
  <si>
    <t>Zkouška těsnosti potrubí kanalizace vodou DN do 125</t>
  </si>
  <si>
    <t>1093009069</t>
  </si>
  <si>
    <t>2,25+18+12,5+15+11,25</t>
  </si>
  <si>
    <t>46</t>
  </si>
  <si>
    <t>998721113</t>
  </si>
  <si>
    <t>Přesun hmot tonážní pro vnitřní kanalizaci s omezením mechanizace v objektech v přes 12 do 24 m</t>
  </si>
  <si>
    <t>586779504</t>
  </si>
  <si>
    <t>722</t>
  </si>
  <si>
    <t>Zdravotechnika - vnitřní vodovod</t>
  </si>
  <si>
    <t>47</t>
  </si>
  <si>
    <t>722170801</t>
  </si>
  <si>
    <t>Demontáž rozvodů vody z plastů D do 25</t>
  </si>
  <si>
    <t>-1411761198</t>
  </si>
  <si>
    <t>(3*15)+(10,275*2*5)</t>
  </si>
  <si>
    <t>48</t>
  </si>
  <si>
    <t>722174002</t>
  </si>
  <si>
    <t>Potrubí vodovodní plastové PPR S3,2 spojované svařováním D 20x2,8 mm</t>
  </si>
  <si>
    <t>133227360</t>
  </si>
  <si>
    <t>(13,25*5)+4</t>
  </si>
  <si>
    <t>49</t>
  </si>
  <si>
    <t>722174003</t>
  </si>
  <si>
    <t>Potrubí vodovodní plastové PPR S3,2 spojované svařováním D 25x3,5 mm</t>
  </si>
  <si>
    <t>-1160055586</t>
  </si>
  <si>
    <t>3*15</t>
  </si>
  <si>
    <t>50</t>
  </si>
  <si>
    <t>722181221</t>
  </si>
  <si>
    <t>Ochrana vodovodního potrubí přilepenými termoizolačními trubicemi z PE tl přes 6 do 9 mm DN do 22 mm</t>
  </si>
  <si>
    <t>467299624</t>
  </si>
  <si>
    <t>51</t>
  </si>
  <si>
    <t>722181222</t>
  </si>
  <si>
    <t>Ochrana vodovodního potrubí přilepenými termoizolačními trubicemi z PE tl přes 6 do 9 mm DN přes 22 do 45 mm</t>
  </si>
  <si>
    <t>1917115841</t>
  </si>
  <si>
    <t>52</t>
  </si>
  <si>
    <t>722181812</t>
  </si>
  <si>
    <t>Demontáž plstěných pásů z trub D do 50</t>
  </si>
  <si>
    <t>1959448522</t>
  </si>
  <si>
    <t>53</t>
  </si>
  <si>
    <t>722220861</t>
  </si>
  <si>
    <t>Demontáž armatur závitových se dvěma závity G do 3/4</t>
  </si>
  <si>
    <t>-1595689602</t>
  </si>
  <si>
    <t>54</t>
  </si>
  <si>
    <t>722230102</t>
  </si>
  <si>
    <t>Ventil přímý G 3/4" se dvěma závity</t>
  </si>
  <si>
    <t>-212963304</t>
  </si>
  <si>
    <t>55</t>
  </si>
  <si>
    <t>722290234</t>
  </si>
  <si>
    <t>Proplach a dezinfekce vodovodního potrubí DN do 80</t>
  </si>
  <si>
    <t>-1825387880</t>
  </si>
  <si>
    <t>70,25+45</t>
  </si>
  <si>
    <t>56</t>
  </si>
  <si>
    <t>722290246</t>
  </si>
  <si>
    <t>Zkouška těsnosti vodovodního potrubí plastového DN do 40</t>
  </si>
  <si>
    <t>854810483</t>
  </si>
  <si>
    <t>57</t>
  </si>
  <si>
    <t>998722113</t>
  </si>
  <si>
    <t>Přesun hmot tonážní pro vnitřní vodovod s omezením mechanizace v objektech v přes 12 do 24 m</t>
  </si>
  <si>
    <t>-1814636797</t>
  </si>
  <si>
    <t>725</t>
  </si>
  <si>
    <t>Zdravotechnika - zařizovací předměty</t>
  </si>
  <si>
    <t>58</t>
  </si>
  <si>
    <t>725110811</t>
  </si>
  <si>
    <t>Demontáž klozetů splachovacích s nádrží</t>
  </si>
  <si>
    <t>soubor</t>
  </si>
  <si>
    <t>1898335771</t>
  </si>
  <si>
    <t>59</t>
  </si>
  <si>
    <t>725210821</t>
  </si>
  <si>
    <t>Demontáž umyvadel bez výtokových armatur</t>
  </si>
  <si>
    <t>1123260369</t>
  </si>
  <si>
    <t>2.np - 3.np</t>
  </si>
  <si>
    <t>60</t>
  </si>
  <si>
    <t>725211681</t>
  </si>
  <si>
    <t>Umyvadlo keramické bílé zdravotní šířky 640 mm připevněné na stěnu šrouby</t>
  </si>
  <si>
    <t>1535681351</t>
  </si>
  <si>
    <t>61</t>
  </si>
  <si>
    <t>725220842</t>
  </si>
  <si>
    <t>Demontáž van ocelových volně stojících</t>
  </si>
  <si>
    <t>-968000378</t>
  </si>
  <si>
    <t>62</t>
  </si>
  <si>
    <t>725291652</t>
  </si>
  <si>
    <t>Montáž dávkovače tekutého mýdla</t>
  </si>
  <si>
    <t>434009846</t>
  </si>
  <si>
    <t>63</t>
  </si>
  <si>
    <t>55431098</t>
  </si>
  <si>
    <t>dávkovač tekutého mýdla bílý 0,8L</t>
  </si>
  <si>
    <t>1443374842</t>
  </si>
  <si>
    <t>64</t>
  </si>
  <si>
    <t>725291662</t>
  </si>
  <si>
    <t>Montáž sedačky do sprchy</t>
  </si>
  <si>
    <t>785630913</t>
  </si>
  <si>
    <t>65</t>
  </si>
  <si>
    <t>55147081</t>
  </si>
  <si>
    <t>sedátko sklopné do sprchy s opěrnou nohou nerez 440x450x460mm</t>
  </si>
  <si>
    <t>766144828</t>
  </si>
  <si>
    <t>66</t>
  </si>
  <si>
    <t>725291665</t>
  </si>
  <si>
    <t>Montáž police</t>
  </si>
  <si>
    <t>1696536944</t>
  </si>
  <si>
    <t>67</t>
  </si>
  <si>
    <t>55779010</t>
  </si>
  <si>
    <t>police na zeď nerezová 400x100mm</t>
  </si>
  <si>
    <t>1650969725</t>
  </si>
  <si>
    <t>68</t>
  </si>
  <si>
    <t>725291666</t>
  </si>
  <si>
    <t>Montáž háčku</t>
  </si>
  <si>
    <t>2115981186</t>
  </si>
  <si>
    <t>7*5</t>
  </si>
  <si>
    <t>69</t>
  </si>
  <si>
    <t>55441011</t>
  </si>
  <si>
    <t>háček koupelnový</t>
  </si>
  <si>
    <t>-965495073</t>
  </si>
  <si>
    <t>70</t>
  </si>
  <si>
    <t>55431079</t>
  </si>
  <si>
    <t>koš odpadkový nášlapný plastový 6L</t>
  </si>
  <si>
    <t>1360520764</t>
  </si>
  <si>
    <t>71</t>
  </si>
  <si>
    <t>725291670</t>
  </si>
  <si>
    <t>Montáž madla invalidního krakorcového sklopného</t>
  </si>
  <si>
    <t>-219403976</t>
  </si>
  <si>
    <t>72</t>
  </si>
  <si>
    <t>55147061</t>
  </si>
  <si>
    <t>madlo invalidní krakorcové sklopné bílé 813mm</t>
  </si>
  <si>
    <t>-1820011054</t>
  </si>
  <si>
    <t>73</t>
  </si>
  <si>
    <t>725291673</t>
  </si>
  <si>
    <t>Montáž madla podpěrného do zdi</t>
  </si>
  <si>
    <t>-2000291210</t>
  </si>
  <si>
    <t>74</t>
  </si>
  <si>
    <t>55147188</t>
  </si>
  <si>
    <t>madlo sprchové rohové bílé 672x672mm</t>
  </si>
  <si>
    <t>702474419</t>
  </si>
  <si>
    <t>75</t>
  </si>
  <si>
    <t>725813111</t>
  </si>
  <si>
    <t>Ventil rohový bez připojovací trubičky nebo flexi hadičky G 1/2"</t>
  </si>
  <si>
    <t>246094328</t>
  </si>
  <si>
    <t>2*5</t>
  </si>
  <si>
    <t>76</t>
  </si>
  <si>
    <t>725813112</t>
  </si>
  <si>
    <t>Ventil rohový pračkový G 3/4"</t>
  </si>
  <si>
    <t>1794170769</t>
  </si>
  <si>
    <t>pro myčky 5.np</t>
  </si>
  <si>
    <t>77</t>
  </si>
  <si>
    <t>725820802</t>
  </si>
  <si>
    <t>Demontáž baterie stojánkové do jednoho otvoru</t>
  </si>
  <si>
    <t>1409307073</t>
  </si>
  <si>
    <t>2.np - 6.np vanové</t>
  </si>
  <si>
    <t>2.np - 3.np - umyvadlové</t>
  </si>
  <si>
    <t>78</t>
  </si>
  <si>
    <t>725822611</t>
  </si>
  <si>
    <t>Baterie umyvadlová stojánková páková bez výpusti</t>
  </si>
  <si>
    <t>2030334536</t>
  </si>
  <si>
    <t>79</t>
  </si>
  <si>
    <t>725840850</t>
  </si>
  <si>
    <t>Demontáž baterie sprch diferenciální do G 3/4x1</t>
  </si>
  <si>
    <t>-1487148180</t>
  </si>
  <si>
    <t>80</t>
  </si>
  <si>
    <t>725841312</t>
  </si>
  <si>
    <t>Baterie sprchová nástěnná páková</t>
  </si>
  <si>
    <t>-261287221</t>
  </si>
  <si>
    <t>81</t>
  </si>
  <si>
    <t>998725113</t>
  </si>
  <si>
    <t>Přesun hmot tonážní pro zařizovací předměty s omezením mechanizace v objektech v přes 12 do 24 m</t>
  </si>
  <si>
    <t>300528080</t>
  </si>
  <si>
    <t>733</t>
  </si>
  <si>
    <t>Ústřední vytápění - rozvodné potrubí</t>
  </si>
  <si>
    <t>82</t>
  </si>
  <si>
    <t>733221102</t>
  </si>
  <si>
    <t>Potrubí měděné měkké spojované měkkým pájením D 15x1 mm</t>
  </si>
  <si>
    <t>-48361292</t>
  </si>
  <si>
    <t>83</t>
  </si>
  <si>
    <t>733291902</t>
  </si>
  <si>
    <t>Propojení potrubí měděného při opravě D 15x1 mm</t>
  </si>
  <si>
    <t>1140526999</t>
  </si>
  <si>
    <t>84</t>
  </si>
  <si>
    <t>998733113</t>
  </si>
  <si>
    <t>Přesun hmot tonážní pro rozvody potrubí s omezením mechanizace v objektech v přes 12 do 24 m</t>
  </si>
  <si>
    <t>926233546</t>
  </si>
  <si>
    <t>734</t>
  </si>
  <si>
    <t>Ústřední vytápění - armatury</t>
  </si>
  <si>
    <t>85</t>
  </si>
  <si>
    <t>734221544</t>
  </si>
  <si>
    <t>Ventil závitový termostatický přímý jednoregulační G 3/8 PN 16 do 110°C bez hlavice ovládání</t>
  </si>
  <si>
    <t>-1715156889</t>
  </si>
  <si>
    <t>86</t>
  </si>
  <si>
    <t>734222801</t>
  </si>
  <si>
    <t>Ventil závitový termostatický rohový G 3/8 PN 16 do 110°C s ruční hlavou chromovaný</t>
  </si>
  <si>
    <t>1856033150</t>
  </si>
  <si>
    <t>87</t>
  </si>
  <si>
    <t>734261402</t>
  </si>
  <si>
    <t>Armatura připojovací rohová G 1/2x18 PN 10 do 110°C radiátorů typu VK</t>
  </si>
  <si>
    <t>-2024251542</t>
  </si>
  <si>
    <t>88</t>
  </si>
  <si>
    <t>998734113</t>
  </si>
  <si>
    <t>Přesun hmot tonážní pro armatury s omezením mechanizace v objektech v přes 12 do 24 m</t>
  </si>
  <si>
    <t>-919451569</t>
  </si>
  <si>
    <t>735</t>
  </si>
  <si>
    <t>Ústřední vytápění - otopná tělesa</t>
  </si>
  <si>
    <t>89</t>
  </si>
  <si>
    <t>735151821</t>
  </si>
  <si>
    <t>Demontáž otopného tělesa panelového dvouřadého dl do 1500 mm</t>
  </si>
  <si>
    <t>-1967364073</t>
  </si>
  <si>
    <t>90</t>
  </si>
  <si>
    <t>735152682</t>
  </si>
  <si>
    <t>Otopné těleso panelové VK třídeskové 3 přídavné přestupní plochy výška/délka 600/1800 mm výkon 4331 W</t>
  </si>
  <si>
    <t>702096977</t>
  </si>
  <si>
    <t>91</t>
  </si>
  <si>
    <t>735191901</t>
  </si>
  <si>
    <t>Vyzkoušení otopných těles ocelových po opravě tlakem</t>
  </si>
  <si>
    <t>1472970909</t>
  </si>
  <si>
    <t>2,1*0,6*5*3</t>
  </si>
  <si>
    <t>92</t>
  </si>
  <si>
    <t>735191910</t>
  </si>
  <si>
    <t>Napuštění vody do otopných těles</t>
  </si>
  <si>
    <t>1518702190</t>
  </si>
  <si>
    <t>93</t>
  </si>
  <si>
    <t>735494811</t>
  </si>
  <si>
    <t>Vypuštění vody z otopných těles</t>
  </si>
  <si>
    <t>-1254788757</t>
  </si>
  <si>
    <t>1,5*0,6*5*2</t>
  </si>
  <si>
    <t>94</t>
  </si>
  <si>
    <t>998735113</t>
  </si>
  <si>
    <t>Přesun hmot tonážní pro otopná tělesa s omezením mechanizace v objektech v přes 12 do 24 m</t>
  </si>
  <si>
    <t>1273113535</t>
  </si>
  <si>
    <t>741</t>
  </si>
  <si>
    <t>Elektroinstalace</t>
  </si>
  <si>
    <t>95</t>
  </si>
  <si>
    <t>Pol1</t>
  </si>
  <si>
    <t>trubka oheb.el.inst. typ 23 R=23mm (PO)</t>
  </si>
  <si>
    <t>-728274358</t>
  </si>
  <si>
    <t>96</t>
  </si>
  <si>
    <t>Pol2</t>
  </si>
  <si>
    <t>trubka oheb.el.inst. typ 23 R=16mm (PO)</t>
  </si>
  <si>
    <t>-1685854034</t>
  </si>
  <si>
    <t>97</t>
  </si>
  <si>
    <t>Pol3</t>
  </si>
  <si>
    <t>krab.přístrojová (1901; KP 68; KZ 3) bez zapojení</t>
  </si>
  <si>
    <t>ks</t>
  </si>
  <si>
    <t>-592938918</t>
  </si>
  <si>
    <t>98</t>
  </si>
  <si>
    <t>Pol4</t>
  </si>
  <si>
    <t>krab.odboč.s víčkem.svor.(1903;KR 68) kruh.vč.zap.</t>
  </si>
  <si>
    <t>1614129648</t>
  </si>
  <si>
    <t>99</t>
  </si>
  <si>
    <t>Pol5</t>
  </si>
  <si>
    <t>1-CXE-R-J 5Cx2,5 mm2 750V (PU)</t>
  </si>
  <si>
    <t>1467492902</t>
  </si>
  <si>
    <t>100</t>
  </si>
  <si>
    <t>Pol6</t>
  </si>
  <si>
    <t>1-CXE-R-J 3Cx2.5 mm2 750V (PU)</t>
  </si>
  <si>
    <t>1850241245</t>
  </si>
  <si>
    <t>101</t>
  </si>
  <si>
    <t>Pol7</t>
  </si>
  <si>
    <t>1-CXE-R-J 3Cx1.5 mm2 750V (PU)</t>
  </si>
  <si>
    <t>820022938</t>
  </si>
  <si>
    <t>102</t>
  </si>
  <si>
    <t>Pol8</t>
  </si>
  <si>
    <t>CY6 mm2 ZŽ 750V (PU)</t>
  </si>
  <si>
    <t>-295913341</t>
  </si>
  <si>
    <t>103</t>
  </si>
  <si>
    <t>Pol9</t>
  </si>
  <si>
    <t>spín.nást.prost.obyč. 1-pólový – VZT</t>
  </si>
  <si>
    <t>757072306</t>
  </si>
  <si>
    <t>104</t>
  </si>
  <si>
    <t>Pol10</t>
  </si>
  <si>
    <t>přepínač - řazení 5 nást.prost.obyč</t>
  </si>
  <si>
    <t>1861154195</t>
  </si>
  <si>
    <t>105</t>
  </si>
  <si>
    <t>Pol11</t>
  </si>
  <si>
    <t>spín.3F-25A.</t>
  </si>
  <si>
    <t>-86802753</t>
  </si>
  <si>
    <t>106</t>
  </si>
  <si>
    <t>Pol12</t>
  </si>
  <si>
    <t>zás.polozap./zapuštěné 10/16A 250V 2P+Z .</t>
  </si>
  <si>
    <t>-90274833</t>
  </si>
  <si>
    <t>107</t>
  </si>
  <si>
    <t>Pol13</t>
  </si>
  <si>
    <t>zás.polozap./zapuštěné 3X25A 400V</t>
  </si>
  <si>
    <t>-246846024</t>
  </si>
  <si>
    <t>108</t>
  </si>
  <si>
    <t>Pol14</t>
  </si>
  <si>
    <t>„1“,sv.KRUHOVÉ LED vestavné 1700Lm, 12V, Tř. II, opál</t>
  </si>
  <si>
    <t>-1689159054</t>
  </si>
  <si>
    <t>109</t>
  </si>
  <si>
    <t>Pol15</t>
  </si>
  <si>
    <t>„2“,sv.KRUHOVÉ LED 850Lm, 230V, Tř. II, opál</t>
  </si>
  <si>
    <t>1127524146</t>
  </si>
  <si>
    <t>110</t>
  </si>
  <si>
    <t>Pol16</t>
  </si>
  <si>
    <t>transformátor pro svítidla 12V</t>
  </si>
  <si>
    <t>-1284504484</t>
  </si>
  <si>
    <t>111</t>
  </si>
  <si>
    <t>Pol17</t>
  </si>
  <si>
    <t>rozvaděč RO2,3,4,6</t>
  </si>
  <si>
    <t>1049821009</t>
  </si>
  <si>
    <t>112</t>
  </si>
  <si>
    <t>Pol18</t>
  </si>
  <si>
    <t>rozvaděč RO5</t>
  </si>
  <si>
    <t>-362390759</t>
  </si>
  <si>
    <t>113</t>
  </si>
  <si>
    <t>Pol19</t>
  </si>
  <si>
    <t>revize elektro</t>
  </si>
  <si>
    <t>hod</t>
  </si>
  <si>
    <t>1988390394</t>
  </si>
  <si>
    <t>114</t>
  </si>
  <si>
    <t>Pol20</t>
  </si>
  <si>
    <t>dokumentace skutečného provedení stavby</t>
  </si>
  <si>
    <t>296168691</t>
  </si>
  <si>
    <t>115</t>
  </si>
  <si>
    <t>Pol21</t>
  </si>
  <si>
    <t>podružný materiál, prořez</t>
  </si>
  <si>
    <t>%</t>
  </si>
  <si>
    <t>-1012484649</t>
  </si>
  <si>
    <t>116</t>
  </si>
  <si>
    <t>Pol22</t>
  </si>
  <si>
    <t>sekání a odvoz suti</t>
  </si>
  <si>
    <t>-1787707280</t>
  </si>
  <si>
    <t>117</t>
  </si>
  <si>
    <t>Pol23</t>
  </si>
  <si>
    <t>demontáž st. Rozvodů</t>
  </si>
  <si>
    <t>-418845981</t>
  </si>
  <si>
    <t>763</t>
  </si>
  <si>
    <t>Konstrukce suché výstavby</t>
  </si>
  <si>
    <t>118</t>
  </si>
  <si>
    <t>763112345</t>
  </si>
  <si>
    <t>SDK příčka mezibytová tl 255 mm zdvojený profil CW+UW 100 desky 2xDFRIH2 12,5 s dvojitou izolací EI 90 Rw do 73 dB</t>
  </si>
  <si>
    <t>-1865732759</t>
  </si>
  <si>
    <t>5.np</t>
  </si>
  <si>
    <t>1,1*2,55</t>
  </si>
  <si>
    <t>119</t>
  </si>
  <si>
    <t>763121424</t>
  </si>
  <si>
    <t>SDK stěna předsazená tl 87,5 mm profil CW+UW 75 deska 1xH2 12,5 bez izolace EI 15</t>
  </si>
  <si>
    <t>2078589457</t>
  </si>
  <si>
    <t>1.np SDK box</t>
  </si>
  <si>
    <t>(1,125+0,35)*2,6</t>
  </si>
  <si>
    <t>120</t>
  </si>
  <si>
    <t>763131451</t>
  </si>
  <si>
    <t>SDK podhled deska 1xH2 12,5 bez izolace dvouvrstvá spodní kce profil CD+UD</t>
  </si>
  <si>
    <t>-1625555458</t>
  </si>
  <si>
    <t>0,8*1,425</t>
  </si>
  <si>
    <t>121</t>
  </si>
  <si>
    <t>763131721</t>
  </si>
  <si>
    <t>SDK podhled skoková změna v do 0,5 m</t>
  </si>
  <si>
    <t>-269412899</t>
  </si>
  <si>
    <t>(1,55+3,75)*4</t>
  </si>
  <si>
    <t>5. np</t>
  </si>
  <si>
    <t>(1,85+3,75)</t>
  </si>
  <si>
    <t>122</t>
  </si>
  <si>
    <t>763131751</t>
  </si>
  <si>
    <t>Montáž parotěsné zábrany do SDK podhledu</t>
  </si>
  <si>
    <t>327839148</t>
  </si>
  <si>
    <t>123</t>
  </si>
  <si>
    <t>28329276</t>
  </si>
  <si>
    <t>fólie PE vyztužená pro parotěsnou vrstvu (reakce na oheň - třída E) 140g/m2</t>
  </si>
  <si>
    <t>1092377720</t>
  </si>
  <si>
    <t>117,24*1,1235 'Přepočtené koeficientem množství</t>
  </si>
  <si>
    <t>124</t>
  </si>
  <si>
    <t>763131821</t>
  </si>
  <si>
    <t>Demontáž SDK podhledu s dvouvrstvou nosnou kcí z ocelových profilů opláštění jednoduché</t>
  </si>
  <si>
    <t>2140021864</t>
  </si>
  <si>
    <t>23,18*3</t>
  </si>
  <si>
    <t>23,74</t>
  </si>
  <si>
    <t>125</t>
  </si>
  <si>
    <t>763172351</t>
  </si>
  <si>
    <t>Montáž dvířek revizních jednoplášťových SDK kcí vel. 200 x 200 mm pro podhledy</t>
  </si>
  <si>
    <t>-1359457904</t>
  </si>
  <si>
    <t>126</t>
  </si>
  <si>
    <t>59030710</t>
  </si>
  <si>
    <t>dvířka revizní jednokřídlá s automatickým zámkem 200x200mm</t>
  </si>
  <si>
    <t>-314766071</t>
  </si>
  <si>
    <t>127</t>
  </si>
  <si>
    <t>998763303</t>
  </si>
  <si>
    <t>Přesun hmot tonážní pro konstrukce montované z desek v objektech v přes 12 do 24 m</t>
  </si>
  <si>
    <t>509490794</t>
  </si>
  <si>
    <t>766</t>
  </si>
  <si>
    <t>Konstrukce truhlářské</t>
  </si>
  <si>
    <t>128</t>
  </si>
  <si>
    <t>766660001</t>
  </si>
  <si>
    <t>Montáž dveřních křídel otvíravých jednokřídlových š do 0,8 m do ocelové zárubně</t>
  </si>
  <si>
    <t>1812304888</t>
  </si>
  <si>
    <t>do skladů 2.-6.np</t>
  </si>
  <si>
    <t>129</t>
  </si>
  <si>
    <t>61162074</t>
  </si>
  <si>
    <t>dveře jednokřídlé voštinové povrch laminátový plné 800x1970-2100mm</t>
  </si>
  <si>
    <t>-1279194015</t>
  </si>
  <si>
    <t>130</t>
  </si>
  <si>
    <t>766660022</t>
  </si>
  <si>
    <t>Montáž dveřních křídel otvíravých jednokřídlových š přes 0,8 m požárních do ocelové zárubně</t>
  </si>
  <si>
    <t>-617783397</t>
  </si>
  <si>
    <t>vchodové 2.-6.np</t>
  </si>
  <si>
    <t>131</t>
  </si>
  <si>
    <t>61165314</t>
  </si>
  <si>
    <t>dveře jednokřídlé dřevotřískové protipožární EI (EW) 30 D3 povrch laminátový plné 900x1970-2100mm</t>
  </si>
  <si>
    <t>476338053</t>
  </si>
  <si>
    <t>132</t>
  </si>
  <si>
    <t>766660729</t>
  </si>
  <si>
    <t>Montáž dveřního interiérového kování - štítku s klikou</t>
  </si>
  <si>
    <t>-661212928</t>
  </si>
  <si>
    <t>133</t>
  </si>
  <si>
    <t>54914123</t>
  </si>
  <si>
    <t>dveřní kování interiérové rozetové klika/klika</t>
  </si>
  <si>
    <t>1439475182</t>
  </si>
  <si>
    <t>134</t>
  </si>
  <si>
    <t>766691914</t>
  </si>
  <si>
    <t>Vyvěšení nebo zavěšení dřevěných křídel dveří pl do 2 m2</t>
  </si>
  <si>
    <t>-336120553</t>
  </si>
  <si>
    <t>3*2</t>
  </si>
  <si>
    <t>5.np - 6.np</t>
  </si>
  <si>
    <t>2*3</t>
  </si>
  <si>
    <t>135</t>
  </si>
  <si>
    <t>998766113</t>
  </si>
  <si>
    <t>Přesun hmot tonážní pro kce truhlářské s omezením mechanizace v objektech v přes 12 do 24 m</t>
  </si>
  <si>
    <t>1515225398</t>
  </si>
  <si>
    <t>767</t>
  </si>
  <si>
    <t>Konstrukce zámečnické</t>
  </si>
  <si>
    <t>136</t>
  </si>
  <si>
    <t>767646411</t>
  </si>
  <si>
    <t>Montáž revizních dveří a dvířek jednokřídlových s rámem plochy do 0,5 m2</t>
  </si>
  <si>
    <t>-772564549</t>
  </si>
  <si>
    <t>137</t>
  </si>
  <si>
    <t>56245709</t>
  </si>
  <si>
    <t>dvířka revizní 400x400 bílá</t>
  </si>
  <si>
    <t>362998992</t>
  </si>
  <si>
    <t>138</t>
  </si>
  <si>
    <t>998767113</t>
  </si>
  <si>
    <t>Přesun hmot tonážní pro zámečnické konstrukce s omezením mechanizace v objektech v přes 12 do 24 m</t>
  </si>
  <si>
    <t>658031597</t>
  </si>
  <si>
    <t>771</t>
  </si>
  <si>
    <t>Podlahy z dlaždic</t>
  </si>
  <si>
    <t>139</t>
  </si>
  <si>
    <t>771161021</t>
  </si>
  <si>
    <t>Montáž profilu ukončujícího pro plynulý přechod (dlažby s kobercem apod.)</t>
  </si>
  <si>
    <t>-492194591</t>
  </si>
  <si>
    <t>(0,9+0,8)*5</t>
  </si>
  <si>
    <t>140</t>
  </si>
  <si>
    <t>55343118</t>
  </si>
  <si>
    <t>profil přechodový Al narážecí 40mm bronz</t>
  </si>
  <si>
    <t>-696743165</t>
  </si>
  <si>
    <t>8,5*1,1 'Přepočtené koeficientem množství</t>
  </si>
  <si>
    <t>141</t>
  </si>
  <si>
    <t>771573810</t>
  </si>
  <si>
    <t>Demontáž podlah z dlaždic keramických lepených</t>
  </si>
  <si>
    <t>-209579982</t>
  </si>
  <si>
    <t>(20,98+1,88)*2</t>
  </si>
  <si>
    <t>142</t>
  </si>
  <si>
    <t>771574439</t>
  </si>
  <si>
    <t>Montáž podlah keramických reliéfních nebo z dekorů lepených cementovým flexibilním lepidlem přes 22 do 25 ks/m2</t>
  </si>
  <si>
    <t>-1150455817</t>
  </si>
  <si>
    <t>143</t>
  </si>
  <si>
    <t>59761173</t>
  </si>
  <si>
    <t>dlažba keramická slinutá mrazuvzdorná R11/B povrch reliéfní/matný tl do 10mm přes 22 do 25ks/m2</t>
  </si>
  <si>
    <t>-1803983943</t>
  </si>
  <si>
    <t>116,1*1,1 'Přepočtené koeficientem množství</t>
  </si>
  <si>
    <t>144</t>
  </si>
  <si>
    <t>771591112</t>
  </si>
  <si>
    <t>Izolace pod dlažbu nátěrem nebo stěrkou ve dvou vrstvách</t>
  </si>
  <si>
    <t>1211185364</t>
  </si>
  <si>
    <t>145</t>
  </si>
  <si>
    <t>771591115</t>
  </si>
  <si>
    <t>Podlahy spárování silikonem</t>
  </si>
  <si>
    <t>826659343</t>
  </si>
  <si>
    <t>((3,45+7,095)*2*5)-((0,8+0,9)*5)</t>
  </si>
  <si>
    <t>146</t>
  </si>
  <si>
    <t>771591264</t>
  </si>
  <si>
    <t>Izolace těsnícími pásy mezi podlahou a stěnou</t>
  </si>
  <si>
    <t>1788839378</t>
  </si>
  <si>
    <t>((3,45+7,095)*2*5)</t>
  </si>
  <si>
    <t>147</t>
  </si>
  <si>
    <t>998771113</t>
  </si>
  <si>
    <t>Přesun hmot tonážní pro podlahy z dlaždic s omezením mechanizace v objektech v přes 12 do 24 m</t>
  </si>
  <si>
    <t>1485600003</t>
  </si>
  <si>
    <t>781</t>
  </si>
  <si>
    <t>Dokončovací práce - obklady</t>
  </si>
  <si>
    <t>148</t>
  </si>
  <si>
    <t>781111011</t>
  </si>
  <si>
    <t>Ometení (oprášení) stěny při přípravě podkladu</t>
  </si>
  <si>
    <t>184620508</t>
  </si>
  <si>
    <t>((3,45+1,05+0,9+0,8+0,65+0,15+1,55+5,245+3,45+7,095)*2*4)-((1,6+1,8)*4)</t>
  </si>
  <si>
    <t>((3,45+1,05+0,9+0,8+1,1+0,25+2+5,245+3,45+7,095)*2)-1,8-1,6</t>
  </si>
  <si>
    <t>149</t>
  </si>
  <si>
    <t>781121011</t>
  </si>
  <si>
    <t>Nátěr penetrační na stěnu</t>
  </si>
  <si>
    <t>1352034332</t>
  </si>
  <si>
    <t>150</t>
  </si>
  <si>
    <t>781131112</t>
  </si>
  <si>
    <t>Izolace pod obklad nátěrem nebo stěrkou ve dvou vrstvách</t>
  </si>
  <si>
    <t>-1698871927</t>
  </si>
  <si>
    <t>u sprch.koutů</t>
  </si>
  <si>
    <t>(1,55+2,75)*2*5</t>
  </si>
  <si>
    <t>151</t>
  </si>
  <si>
    <t>781131241</t>
  </si>
  <si>
    <t>Izolace pod obklad těsnícími pásy vnitřní kout</t>
  </si>
  <si>
    <t>88895024</t>
  </si>
  <si>
    <t>152</t>
  </si>
  <si>
    <t>781472219</t>
  </si>
  <si>
    <t>Montáž obkladů keramických hladkých lepených cementovým flexibilním lepidlem přes 22 do 25 ks/m2</t>
  </si>
  <si>
    <t>-1751015359</t>
  </si>
  <si>
    <t>153</t>
  </si>
  <si>
    <t>59761714</t>
  </si>
  <si>
    <t>obklad keramický nemrazuvzdorný povrch hladký/matný tl do 10mm přes 22 do 25ks/m2</t>
  </si>
  <si>
    <t>-311004248</t>
  </si>
  <si>
    <t>228,4*1,1 'Přepočtené koeficientem množství</t>
  </si>
  <si>
    <t>154</t>
  </si>
  <si>
    <t>781473810</t>
  </si>
  <si>
    <t>Demontáž obkladů z obkladaček keramických lepených</t>
  </si>
  <si>
    <t>2055499710</t>
  </si>
  <si>
    <t>((3,45+7,095)*2*5)-(2*1,6*5)</t>
  </si>
  <si>
    <t>155</t>
  </si>
  <si>
    <t>781491021</t>
  </si>
  <si>
    <t>Montáž zrcadel plochy do 1 m2 lepených silikonovým tmelem na keramický obklad</t>
  </si>
  <si>
    <t>329982403</t>
  </si>
  <si>
    <t>u umyvadel</t>
  </si>
  <si>
    <t>0,6*1*5</t>
  </si>
  <si>
    <t>156</t>
  </si>
  <si>
    <t>63465124</t>
  </si>
  <si>
    <t>zrcadlo nemontované čiré tl 4mm max rozměr 3210x2250mm</t>
  </si>
  <si>
    <t>2031573709</t>
  </si>
  <si>
    <t>3*1,1 'Přepočtené koeficientem množství</t>
  </si>
  <si>
    <t>157</t>
  </si>
  <si>
    <t>781492211</t>
  </si>
  <si>
    <t>Montáž profilů rohových lepených flexibilním cementovým lepidlem</t>
  </si>
  <si>
    <t>-1935096334</t>
  </si>
  <si>
    <t>((3*2)+1,25+3,75)*5</t>
  </si>
  <si>
    <t>158</t>
  </si>
  <si>
    <t>19416014</t>
  </si>
  <si>
    <t>lišta ukončovací nerezová 8mm</t>
  </si>
  <si>
    <t>-704267056</t>
  </si>
  <si>
    <t>55*1,05 'Přepočtené koeficientem množství</t>
  </si>
  <si>
    <t>159</t>
  </si>
  <si>
    <t>781495115</t>
  </si>
  <si>
    <t>Spárování vnitřních obkladů silikonem</t>
  </si>
  <si>
    <t>1408219231</t>
  </si>
  <si>
    <t>((7*2)+3,75+1,25)*5</t>
  </si>
  <si>
    <t>160</t>
  </si>
  <si>
    <t>781495141</t>
  </si>
  <si>
    <t>Průnik obkladem kruhový do DN 30</t>
  </si>
  <si>
    <t>-2082378113</t>
  </si>
  <si>
    <t>9*5</t>
  </si>
  <si>
    <t>161</t>
  </si>
  <si>
    <t>998781113</t>
  </si>
  <si>
    <t>Přesun hmot tonážní pro obklady keramické s omezením mechanizace v objektech v přes 12 do 24 m</t>
  </si>
  <si>
    <t>1859150660</t>
  </si>
  <si>
    <t>783</t>
  </si>
  <si>
    <t>Dokončovací práce - nátěry</t>
  </si>
  <si>
    <t>162</t>
  </si>
  <si>
    <t>783301401</t>
  </si>
  <si>
    <t>Ometení zámečnických konstrukcí</t>
  </si>
  <si>
    <t>2058516796</t>
  </si>
  <si>
    <t>zárubně</t>
  </si>
  <si>
    <t>10*1,5</t>
  </si>
  <si>
    <t>163</t>
  </si>
  <si>
    <t>783306801</t>
  </si>
  <si>
    <t>Odstranění nátěru ze zámečnických konstrukcí obroušením</t>
  </si>
  <si>
    <t>1180375573</t>
  </si>
  <si>
    <t xml:space="preserve">zárubně stávající </t>
  </si>
  <si>
    <t>5*1,5</t>
  </si>
  <si>
    <t>164</t>
  </si>
  <si>
    <t>783314101</t>
  </si>
  <si>
    <t>Základní jednonásobný syntetický nátěr zámečnických konstrukcí</t>
  </si>
  <si>
    <t>750535723</t>
  </si>
  <si>
    <t>165</t>
  </si>
  <si>
    <t>783315101</t>
  </si>
  <si>
    <t>Mezinátěr jednonásobný syntetický standardní zámečnických konstrukcí</t>
  </si>
  <si>
    <t>-1038335481</t>
  </si>
  <si>
    <t>166</t>
  </si>
  <si>
    <t>783317101</t>
  </si>
  <si>
    <t>Krycí jednonásobný syntetický standardní nátěr zámečnických konstrukcí</t>
  </si>
  <si>
    <t>888144708</t>
  </si>
  <si>
    <t>784</t>
  </si>
  <si>
    <t>Dokončovací práce - malby a tapety</t>
  </si>
  <si>
    <t>167</t>
  </si>
  <si>
    <t>784111001</t>
  </si>
  <si>
    <t>Oprášení (ometení ) podkladu v místnostech v do 3,80 m</t>
  </si>
  <si>
    <t>1124722052</t>
  </si>
  <si>
    <t>((3,695+2,225)*2,6)+(1,425*0,8)+((1,425+0,8)*2*0,5)+(0,8*2,6)</t>
  </si>
  <si>
    <t>2.-6.np stěny</t>
  </si>
  <si>
    <t>50,725+9,625</t>
  </si>
  <si>
    <t>2.-6.np stropy</t>
  </si>
  <si>
    <t>117,24+(26,8*0,2)</t>
  </si>
  <si>
    <t>168</t>
  </si>
  <si>
    <t>784121001</t>
  </si>
  <si>
    <t>Oškrabání malby v místnostech v do 3,80 m</t>
  </si>
  <si>
    <t>-1831014973</t>
  </si>
  <si>
    <t>((3,45+7,095)*0,5*5)+(7,095*3,45)</t>
  </si>
  <si>
    <t>169</t>
  </si>
  <si>
    <t>784211111</t>
  </si>
  <si>
    <t>Dvojnásobné bílé malby ze směsí za mokra velmi dobře oděruvzdorných v místnostech v do 3,80 m</t>
  </si>
  <si>
    <t>-1427733942</t>
  </si>
  <si>
    <t>HZS</t>
  </si>
  <si>
    <t>Hodinové zúčtovací sazby</t>
  </si>
  <si>
    <t>170</t>
  </si>
  <si>
    <t>HZS1302</t>
  </si>
  <si>
    <t>Hodinová zúčtovací sazba zedník specialista - opravy kolem ostění a podlahy vstupních dveří</t>
  </si>
  <si>
    <t>512</t>
  </si>
  <si>
    <t>-1722919056</t>
  </si>
  <si>
    <t>171</t>
  </si>
  <si>
    <t>HZS2212</t>
  </si>
  <si>
    <t>Hodinová zúčtovací sazba instalatér odborný - dmt, mtz a zpovoznění myček</t>
  </si>
  <si>
    <t>1192863104</t>
  </si>
  <si>
    <t>172</t>
  </si>
  <si>
    <t>112020011100</t>
  </si>
  <si>
    <t>Stavební výtah osobní, nákladní nosnost 0,5 t v 30 m, montáž demontáž, provoz</t>
  </si>
  <si>
    <t>sou</t>
  </si>
  <si>
    <t>1427073414</t>
  </si>
  <si>
    <t>VRN</t>
  </si>
  <si>
    <t>Vedlejší rozpočtové náklady</t>
  </si>
  <si>
    <t>VRN3</t>
  </si>
  <si>
    <t>Zařízení staveniště</t>
  </si>
  <si>
    <t>173</t>
  </si>
  <si>
    <t>030001000</t>
  </si>
  <si>
    <t>Zařízení staveniště, čištění přístupových cest, BOZP</t>
  </si>
  <si>
    <t>CS ÚRS 2025 01</t>
  </si>
  <si>
    <t>1024</t>
  </si>
  <si>
    <t>1948473810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</si>
</sst>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LS2025-088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všech centrálních koupelen v bytové části domova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Cheb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19. 10. 2025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Domov pro seniory Spáleniště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ing.Pavel Kodýtek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Sadílek Ladislav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76</v>
      </c>
      <c r="BT94" s="117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8" t="s">
        <v>80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'LS2025-088 - Rekonstrukce...'!J28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ROUND(SUM(AV95:AW95),2)</f>
        <v>0</v>
      </c>
      <c r="AU95" s="128">
        <f>'LS2025-088 - Rekonstrukce...'!P136</f>
        <v>0</v>
      </c>
      <c r="AV95" s="127">
        <f>'LS2025-088 - Rekonstrukce...'!J31</f>
        <v>0</v>
      </c>
      <c r="AW95" s="127">
        <f>'LS2025-088 - Rekonstrukce...'!J32</f>
        <v>0</v>
      </c>
      <c r="AX95" s="127">
        <f>'LS2025-088 - Rekonstrukce...'!J33</f>
        <v>0</v>
      </c>
      <c r="AY95" s="127">
        <f>'LS2025-088 - Rekonstrukce...'!J34</f>
        <v>0</v>
      </c>
      <c r="AZ95" s="127">
        <f>'LS2025-088 - Rekonstrukce...'!F31</f>
        <v>0</v>
      </c>
      <c r="BA95" s="127">
        <f>'LS2025-088 - Rekonstrukce...'!F32</f>
        <v>0</v>
      </c>
      <c r="BB95" s="127">
        <f>'LS2025-088 - Rekonstrukce...'!F33</f>
        <v>0</v>
      </c>
      <c r="BC95" s="127">
        <f>'LS2025-088 - Rekonstrukce...'!F34</f>
        <v>0</v>
      </c>
      <c r="BD95" s="129">
        <f>'LS2025-088 - Rekonstrukce...'!F35</f>
        <v>0</v>
      </c>
      <c r="BE95" s="7"/>
      <c r="BT95" s="130" t="s">
        <v>82</v>
      </c>
      <c r="BU95" s="130" t="s">
        <v>83</v>
      </c>
      <c r="BV95" s="130" t="s">
        <v>78</v>
      </c>
      <c r="BW95" s="130" t="s">
        <v>5</v>
      </c>
      <c r="BX95" s="130" t="s">
        <v>79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8FJwN8ROrBzI2Xox5EwKTD6o0UN0G4LZeloxRIxSo9SyuLZETOvh/jnZPlo0G8IONp2uXmmIJhlHlTy3o7akkw==" hashValue="0t+1ooxNKL+ePgVoICbKYq8wXTKejkomoiT5nifaMdkZDbNPtxgMP5zk334DjC7n0X1YOugVz51lhFz12qsw7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LS2025-088 - Rekonstrukc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82</v>
      </c>
    </row>
    <row r="4" s="1" customFormat="1" ht="24.96" customHeight="1">
      <c r="B4" s="20"/>
      <c r="D4" s="133" t="s">
        <v>84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19. 10. 2025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26</v>
      </c>
      <c r="F13" s="38"/>
      <c r="G13" s="38"/>
      <c r="H13" s="38"/>
      <c r="I13" s="135" t="s">
        <v>27</v>
      </c>
      <c r="J13" s="137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28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30</v>
      </c>
      <c r="E18" s="38"/>
      <c r="F18" s="38"/>
      <c r="G18" s="38"/>
      <c r="H18" s="38"/>
      <c r="I18" s="135" t="s">
        <v>25</v>
      </c>
      <c r="J18" s="137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31</v>
      </c>
      <c r="F19" s="38"/>
      <c r="G19" s="38"/>
      <c r="H19" s="38"/>
      <c r="I19" s="135" t="s">
        <v>27</v>
      </c>
      <c r="J19" s="137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33</v>
      </c>
      <c r="E21" s="38"/>
      <c r="F21" s="38"/>
      <c r="G21" s="38"/>
      <c r="H21" s="38"/>
      <c r="I21" s="135" t="s">
        <v>25</v>
      </c>
      <c r="J21" s="137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">
        <v>35</v>
      </c>
      <c r="F22" s="38"/>
      <c r="G22" s="38"/>
      <c r="H22" s="38"/>
      <c r="I22" s="135" t="s">
        <v>27</v>
      </c>
      <c r="J22" s="137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36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37</v>
      </c>
      <c r="E28" s="38"/>
      <c r="F28" s="38"/>
      <c r="G28" s="38"/>
      <c r="H28" s="38"/>
      <c r="I28" s="38"/>
      <c r="J28" s="145">
        <f>ROUND(J136,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39</v>
      </c>
      <c r="G30" s="38"/>
      <c r="H30" s="38"/>
      <c r="I30" s="146" t="s">
        <v>38</v>
      </c>
      <c r="J30" s="146" t="s">
        <v>40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41</v>
      </c>
      <c r="E31" s="135" t="s">
        <v>42</v>
      </c>
      <c r="F31" s="148">
        <f>ROUND((SUM(BE136:BE579)),  2)</f>
        <v>0</v>
      </c>
      <c r="G31" s="38"/>
      <c r="H31" s="38"/>
      <c r="I31" s="149">
        <v>0.20999999999999999</v>
      </c>
      <c r="J31" s="148">
        <f>ROUND(((SUM(BE136:BE579))*I31),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43</v>
      </c>
      <c r="F32" s="148">
        <f>ROUND((SUM(BF136:BF579)),  2)</f>
        <v>0</v>
      </c>
      <c r="G32" s="38"/>
      <c r="H32" s="38"/>
      <c r="I32" s="149">
        <v>0.12</v>
      </c>
      <c r="J32" s="148">
        <f>ROUND(((SUM(BF136:BF579))*I32),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44</v>
      </c>
      <c r="F33" s="148">
        <f>ROUND((SUM(BG136:BG579)),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45</v>
      </c>
      <c r="F34" s="148">
        <f>ROUND((SUM(BH136:BH579)),  2)</f>
        <v>0</v>
      </c>
      <c r="G34" s="38"/>
      <c r="H34" s="38"/>
      <c r="I34" s="149">
        <v>0.12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46</v>
      </c>
      <c r="F35" s="148">
        <f>ROUND((SUM(BI136:BI579)),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47</v>
      </c>
      <c r="E37" s="152"/>
      <c r="F37" s="152"/>
      <c r="G37" s="153" t="s">
        <v>48</v>
      </c>
      <c r="H37" s="154" t="s">
        <v>49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50</v>
      </c>
      <c r="E50" s="158"/>
      <c r="F50" s="158"/>
      <c r="G50" s="157" t="s">
        <v>51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52</v>
      </c>
      <c r="E61" s="160"/>
      <c r="F61" s="161" t="s">
        <v>53</v>
      </c>
      <c r="G61" s="159" t="s">
        <v>52</v>
      </c>
      <c r="H61" s="160"/>
      <c r="I61" s="160"/>
      <c r="J61" s="162" t="s">
        <v>53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54</v>
      </c>
      <c r="E65" s="163"/>
      <c r="F65" s="163"/>
      <c r="G65" s="157" t="s">
        <v>55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52</v>
      </c>
      <c r="E76" s="160"/>
      <c r="F76" s="161" t="s">
        <v>53</v>
      </c>
      <c r="G76" s="159" t="s">
        <v>52</v>
      </c>
      <c r="H76" s="160"/>
      <c r="I76" s="160"/>
      <c r="J76" s="162" t="s">
        <v>53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76" t="str">
        <f>E7</f>
        <v>Rekonstrukce všech centrálních koupelen v bytové části domova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Cheb</v>
      </c>
      <c r="G87" s="40"/>
      <c r="H87" s="40"/>
      <c r="I87" s="32" t="s">
        <v>22</v>
      </c>
      <c r="J87" s="79" t="str">
        <f>IF(J10="","",J10)</f>
        <v>19. 10. 2025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>Domov pro seniory Spáleniště</v>
      </c>
      <c r="G89" s="40"/>
      <c r="H89" s="40"/>
      <c r="I89" s="32" t="s">
        <v>30</v>
      </c>
      <c r="J89" s="36" t="str">
        <f>E19</f>
        <v>ing.Pavel Kodýtek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33</v>
      </c>
      <c r="J90" s="36" t="str">
        <f>E22</f>
        <v>Sadílek Ladislav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86</v>
      </c>
      <c r="D92" s="169"/>
      <c r="E92" s="169"/>
      <c r="F92" s="169"/>
      <c r="G92" s="169"/>
      <c r="H92" s="169"/>
      <c r="I92" s="169"/>
      <c r="J92" s="170" t="s">
        <v>87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88</v>
      </c>
      <c r="D94" s="40"/>
      <c r="E94" s="40"/>
      <c r="F94" s="40"/>
      <c r="G94" s="40"/>
      <c r="H94" s="40"/>
      <c r="I94" s="40"/>
      <c r="J94" s="110">
        <f>J136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89</v>
      </c>
    </row>
    <row r="95" s="9" customFormat="1" ht="24.96" customHeight="1">
      <c r="A95" s="9"/>
      <c r="B95" s="172"/>
      <c r="C95" s="173"/>
      <c r="D95" s="174" t="s">
        <v>90</v>
      </c>
      <c r="E95" s="175"/>
      <c r="F95" s="175"/>
      <c r="G95" s="175"/>
      <c r="H95" s="175"/>
      <c r="I95" s="175"/>
      <c r="J95" s="176">
        <f>J137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91</v>
      </c>
      <c r="E96" s="181"/>
      <c r="F96" s="181"/>
      <c r="G96" s="181"/>
      <c r="H96" s="181"/>
      <c r="I96" s="181"/>
      <c r="J96" s="182">
        <f>J138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92</v>
      </c>
      <c r="E97" s="181"/>
      <c r="F97" s="181"/>
      <c r="G97" s="181"/>
      <c r="H97" s="181"/>
      <c r="I97" s="181"/>
      <c r="J97" s="182">
        <f>J160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J198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J248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J254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2"/>
      <c r="C101" s="173"/>
      <c r="D101" s="174" t="s">
        <v>96</v>
      </c>
      <c r="E101" s="175"/>
      <c r="F101" s="175"/>
      <c r="G101" s="175"/>
      <c r="H101" s="175"/>
      <c r="I101" s="175"/>
      <c r="J101" s="176">
        <f>J256</f>
        <v>0</v>
      </c>
      <c r="K101" s="173"/>
      <c r="L101" s="17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8"/>
      <c r="C102" s="179"/>
      <c r="D102" s="180" t="s">
        <v>97</v>
      </c>
      <c r="E102" s="181"/>
      <c r="F102" s="181"/>
      <c r="G102" s="181"/>
      <c r="H102" s="181"/>
      <c r="I102" s="181"/>
      <c r="J102" s="182">
        <f>J257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98</v>
      </c>
      <c r="E103" s="181"/>
      <c r="F103" s="181"/>
      <c r="G103" s="181"/>
      <c r="H103" s="181"/>
      <c r="I103" s="181"/>
      <c r="J103" s="182">
        <f>J282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99</v>
      </c>
      <c r="E104" s="181"/>
      <c r="F104" s="181"/>
      <c r="G104" s="181"/>
      <c r="H104" s="181"/>
      <c r="I104" s="181"/>
      <c r="J104" s="182">
        <f>J301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100</v>
      </c>
      <c r="E105" s="181"/>
      <c r="F105" s="181"/>
      <c r="G105" s="181"/>
      <c r="H105" s="181"/>
      <c r="I105" s="181"/>
      <c r="J105" s="182">
        <f>J345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101</v>
      </c>
      <c r="E106" s="181"/>
      <c r="F106" s="181"/>
      <c r="G106" s="181"/>
      <c r="H106" s="181"/>
      <c r="I106" s="181"/>
      <c r="J106" s="182">
        <f>J353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102</v>
      </c>
      <c r="E107" s="181"/>
      <c r="F107" s="181"/>
      <c r="G107" s="181"/>
      <c r="H107" s="181"/>
      <c r="I107" s="181"/>
      <c r="J107" s="182">
        <f>J364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103</v>
      </c>
      <c r="E108" s="181"/>
      <c r="F108" s="181"/>
      <c r="G108" s="181"/>
      <c r="H108" s="181"/>
      <c r="I108" s="181"/>
      <c r="J108" s="182">
        <f>J378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104</v>
      </c>
      <c r="E109" s="181"/>
      <c r="F109" s="181"/>
      <c r="G109" s="181"/>
      <c r="H109" s="181"/>
      <c r="I109" s="181"/>
      <c r="J109" s="182">
        <f>J402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105</v>
      </c>
      <c r="E110" s="181"/>
      <c r="F110" s="181"/>
      <c r="G110" s="181"/>
      <c r="H110" s="181"/>
      <c r="I110" s="181"/>
      <c r="J110" s="182">
        <f>J442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106</v>
      </c>
      <c r="E111" s="181"/>
      <c r="F111" s="181"/>
      <c r="G111" s="181"/>
      <c r="H111" s="181"/>
      <c r="I111" s="181"/>
      <c r="J111" s="182">
        <f>J462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107</v>
      </c>
      <c r="E112" s="181"/>
      <c r="F112" s="181"/>
      <c r="G112" s="181"/>
      <c r="H112" s="181"/>
      <c r="I112" s="181"/>
      <c r="J112" s="182">
        <f>J466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108</v>
      </c>
      <c r="E113" s="181"/>
      <c r="F113" s="181"/>
      <c r="G113" s="181"/>
      <c r="H113" s="181"/>
      <c r="I113" s="181"/>
      <c r="J113" s="182">
        <f>J498</f>
        <v>0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8"/>
      <c r="C114" s="179"/>
      <c r="D114" s="180" t="s">
        <v>109</v>
      </c>
      <c r="E114" s="181"/>
      <c r="F114" s="181"/>
      <c r="G114" s="181"/>
      <c r="H114" s="181"/>
      <c r="I114" s="181"/>
      <c r="J114" s="182">
        <f>J542</f>
        <v>0</v>
      </c>
      <c r="K114" s="179"/>
      <c r="L114" s="18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8"/>
      <c r="C115" s="179"/>
      <c r="D115" s="180" t="s">
        <v>110</v>
      </c>
      <c r="E115" s="181"/>
      <c r="F115" s="181"/>
      <c r="G115" s="181"/>
      <c r="H115" s="181"/>
      <c r="I115" s="181"/>
      <c r="J115" s="182">
        <f>J552</f>
        <v>0</v>
      </c>
      <c r="K115" s="179"/>
      <c r="L115" s="18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72"/>
      <c r="C116" s="173"/>
      <c r="D116" s="174" t="s">
        <v>111</v>
      </c>
      <c r="E116" s="175"/>
      <c r="F116" s="175"/>
      <c r="G116" s="175"/>
      <c r="H116" s="175"/>
      <c r="I116" s="175"/>
      <c r="J116" s="176">
        <f>J572</f>
        <v>0</v>
      </c>
      <c r="K116" s="173"/>
      <c r="L116" s="177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4.96" customHeight="1">
      <c r="A117" s="9"/>
      <c r="B117" s="172"/>
      <c r="C117" s="173"/>
      <c r="D117" s="174" t="s">
        <v>112</v>
      </c>
      <c r="E117" s="175"/>
      <c r="F117" s="175"/>
      <c r="G117" s="175"/>
      <c r="H117" s="175"/>
      <c r="I117" s="175"/>
      <c r="J117" s="176">
        <f>J577</f>
        <v>0</v>
      </c>
      <c r="K117" s="173"/>
      <c r="L117" s="177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78"/>
      <c r="C118" s="179"/>
      <c r="D118" s="180" t="s">
        <v>113</v>
      </c>
      <c r="E118" s="181"/>
      <c r="F118" s="181"/>
      <c r="G118" s="181"/>
      <c r="H118" s="181"/>
      <c r="I118" s="181"/>
      <c r="J118" s="182">
        <f>J578</f>
        <v>0</v>
      </c>
      <c r="K118" s="179"/>
      <c r="L118" s="18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66"/>
      <c r="C120" s="67"/>
      <c r="D120" s="67"/>
      <c r="E120" s="67"/>
      <c r="F120" s="67"/>
      <c r="G120" s="67"/>
      <c r="H120" s="67"/>
      <c r="I120" s="67"/>
      <c r="J120" s="67"/>
      <c r="K120" s="67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4" s="2" customFormat="1" ht="6.96" customHeight="1">
      <c r="A124" s="38"/>
      <c r="B124" s="68"/>
      <c r="C124" s="69"/>
      <c r="D124" s="69"/>
      <c r="E124" s="69"/>
      <c r="F124" s="69"/>
      <c r="G124" s="69"/>
      <c r="H124" s="69"/>
      <c r="I124" s="69"/>
      <c r="J124" s="69"/>
      <c r="K124" s="69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4.96" customHeight="1">
      <c r="A125" s="38"/>
      <c r="B125" s="39"/>
      <c r="C125" s="23" t="s">
        <v>114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16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30" customHeight="1">
      <c r="A128" s="38"/>
      <c r="B128" s="39"/>
      <c r="C128" s="40"/>
      <c r="D128" s="40"/>
      <c r="E128" s="76" t="str">
        <f>E7</f>
        <v>Rekonstrukce všech centrálních koupelen v bytové části domova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F10</f>
        <v>Cheb</v>
      </c>
      <c r="G130" s="40"/>
      <c r="H130" s="40"/>
      <c r="I130" s="32" t="s">
        <v>22</v>
      </c>
      <c r="J130" s="79" t="str">
        <f>IF(J10="","",J10)</f>
        <v>19. 10. 2025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24</v>
      </c>
      <c r="D132" s="40"/>
      <c r="E132" s="40"/>
      <c r="F132" s="27" t="str">
        <f>E13</f>
        <v>Domov pro seniory Spáleniště</v>
      </c>
      <c r="G132" s="40"/>
      <c r="H132" s="40"/>
      <c r="I132" s="32" t="s">
        <v>30</v>
      </c>
      <c r="J132" s="36" t="str">
        <f>E19</f>
        <v>ing.Pavel Kodýtek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28</v>
      </c>
      <c r="D133" s="40"/>
      <c r="E133" s="40"/>
      <c r="F133" s="27" t="str">
        <f>IF(E16="","",E16)</f>
        <v>Vyplň údaj</v>
      </c>
      <c r="G133" s="40"/>
      <c r="H133" s="40"/>
      <c r="I133" s="32" t="s">
        <v>33</v>
      </c>
      <c r="J133" s="36" t="str">
        <f>E22</f>
        <v>Sadílek Ladislav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184"/>
      <c r="B135" s="185"/>
      <c r="C135" s="186" t="s">
        <v>115</v>
      </c>
      <c r="D135" s="187" t="s">
        <v>62</v>
      </c>
      <c r="E135" s="187" t="s">
        <v>58</v>
      </c>
      <c r="F135" s="187" t="s">
        <v>59</v>
      </c>
      <c r="G135" s="187" t="s">
        <v>116</v>
      </c>
      <c r="H135" s="187" t="s">
        <v>117</v>
      </c>
      <c r="I135" s="187" t="s">
        <v>118</v>
      </c>
      <c r="J135" s="187" t="s">
        <v>87</v>
      </c>
      <c r="K135" s="188" t="s">
        <v>119</v>
      </c>
      <c r="L135" s="189"/>
      <c r="M135" s="100" t="s">
        <v>1</v>
      </c>
      <c r="N135" s="101" t="s">
        <v>41</v>
      </c>
      <c r="O135" s="101" t="s">
        <v>120</v>
      </c>
      <c r="P135" s="101" t="s">
        <v>121</v>
      </c>
      <c r="Q135" s="101" t="s">
        <v>122</v>
      </c>
      <c r="R135" s="101" t="s">
        <v>123</v>
      </c>
      <c r="S135" s="101" t="s">
        <v>124</v>
      </c>
      <c r="T135" s="102" t="s">
        <v>125</v>
      </c>
      <c r="U135" s="184"/>
      <c r="V135" s="184"/>
      <c r="W135" s="184"/>
      <c r="X135" s="184"/>
      <c r="Y135" s="184"/>
      <c r="Z135" s="184"/>
      <c r="AA135" s="184"/>
      <c r="AB135" s="184"/>
      <c r="AC135" s="184"/>
      <c r="AD135" s="184"/>
      <c r="AE135" s="184"/>
    </row>
    <row r="136" s="2" customFormat="1" ht="22.8" customHeight="1">
      <c r="A136" s="38"/>
      <c r="B136" s="39"/>
      <c r="C136" s="107" t="s">
        <v>126</v>
      </c>
      <c r="D136" s="40"/>
      <c r="E136" s="40"/>
      <c r="F136" s="40"/>
      <c r="G136" s="40"/>
      <c r="H136" s="40"/>
      <c r="I136" s="40"/>
      <c r="J136" s="190">
        <f>BK136</f>
        <v>0</v>
      </c>
      <c r="K136" s="40"/>
      <c r="L136" s="44"/>
      <c r="M136" s="103"/>
      <c r="N136" s="191"/>
      <c r="O136" s="104"/>
      <c r="P136" s="192">
        <f>P137+P256+P572+P577</f>
        <v>0</v>
      </c>
      <c r="Q136" s="104"/>
      <c r="R136" s="192">
        <f>R137+R256+R572+R577</f>
        <v>37.494843849999995</v>
      </c>
      <c r="S136" s="104"/>
      <c r="T136" s="193">
        <f>T137+T256+T572+T577</f>
        <v>43.123086700000002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76</v>
      </c>
      <c r="AU136" s="17" t="s">
        <v>89</v>
      </c>
      <c r="BK136" s="194">
        <f>BK137+BK256+BK572+BK577</f>
        <v>0</v>
      </c>
    </row>
    <row r="137" s="12" customFormat="1" ht="25.92" customHeight="1">
      <c r="A137" s="12"/>
      <c r="B137" s="195"/>
      <c r="C137" s="196"/>
      <c r="D137" s="197" t="s">
        <v>76</v>
      </c>
      <c r="E137" s="198" t="s">
        <v>127</v>
      </c>
      <c r="F137" s="198" t="s">
        <v>128</v>
      </c>
      <c r="G137" s="196"/>
      <c r="H137" s="196"/>
      <c r="I137" s="199"/>
      <c r="J137" s="200">
        <f>BK137</f>
        <v>0</v>
      </c>
      <c r="K137" s="196"/>
      <c r="L137" s="201"/>
      <c r="M137" s="202"/>
      <c r="N137" s="203"/>
      <c r="O137" s="203"/>
      <c r="P137" s="204">
        <f>P138+P160+P198+P248+P254</f>
        <v>0</v>
      </c>
      <c r="Q137" s="203"/>
      <c r="R137" s="204">
        <f>R138+R160+R198+R248+R254</f>
        <v>25.120154239999998</v>
      </c>
      <c r="S137" s="203"/>
      <c r="T137" s="205">
        <f>T138+T160+T198+T248+T254</f>
        <v>33.902307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6" t="s">
        <v>82</v>
      </c>
      <c r="AT137" s="207" t="s">
        <v>76</v>
      </c>
      <c r="AU137" s="207" t="s">
        <v>77</v>
      </c>
      <c r="AY137" s="206" t="s">
        <v>129</v>
      </c>
      <c r="BK137" s="208">
        <f>BK138+BK160+BK198+BK248+BK254</f>
        <v>0</v>
      </c>
    </row>
    <row r="138" s="12" customFormat="1" ht="22.8" customHeight="1">
      <c r="A138" s="12"/>
      <c r="B138" s="195"/>
      <c r="C138" s="196"/>
      <c r="D138" s="197" t="s">
        <v>76</v>
      </c>
      <c r="E138" s="209" t="s">
        <v>130</v>
      </c>
      <c r="F138" s="209" t="s">
        <v>131</v>
      </c>
      <c r="G138" s="196"/>
      <c r="H138" s="196"/>
      <c r="I138" s="199"/>
      <c r="J138" s="210">
        <f>BK138</f>
        <v>0</v>
      </c>
      <c r="K138" s="196"/>
      <c r="L138" s="201"/>
      <c r="M138" s="202"/>
      <c r="N138" s="203"/>
      <c r="O138" s="203"/>
      <c r="P138" s="204">
        <f>SUM(P139:P159)</f>
        <v>0</v>
      </c>
      <c r="Q138" s="203"/>
      <c r="R138" s="204">
        <f>SUM(R139:R159)</f>
        <v>4.21876724</v>
      </c>
      <c r="S138" s="203"/>
      <c r="T138" s="205">
        <f>SUM(T139:T159)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6" t="s">
        <v>82</v>
      </c>
      <c r="AT138" s="207" t="s">
        <v>76</v>
      </c>
      <c r="AU138" s="207" t="s">
        <v>82</v>
      </c>
      <c r="AY138" s="206" t="s">
        <v>129</v>
      </c>
      <c r="BK138" s="208">
        <f>SUM(BK139:BK159)</f>
        <v>0</v>
      </c>
    </row>
    <row r="139" s="2" customFormat="1" ht="24.15" customHeight="1">
      <c r="A139" s="38"/>
      <c r="B139" s="39"/>
      <c r="C139" s="211" t="s">
        <v>82</v>
      </c>
      <c r="D139" s="211" t="s">
        <v>132</v>
      </c>
      <c r="E139" s="212" t="s">
        <v>133</v>
      </c>
      <c r="F139" s="213" t="s">
        <v>134</v>
      </c>
      <c r="G139" s="214" t="s">
        <v>135</v>
      </c>
      <c r="H139" s="215">
        <v>30.783000000000001</v>
      </c>
      <c r="I139" s="216"/>
      <c r="J139" s="217">
        <f>ROUND(I139*H139,2)</f>
        <v>0</v>
      </c>
      <c r="K139" s="213" t="s">
        <v>136</v>
      </c>
      <c r="L139" s="44"/>
      <c r="M139" s="218" t="s">
        <v>1</v>
      </c>
      <c r="N139" s="219" t="s">
        <v>43</v>
      </c>
      <c r="O139" s="91"/>
      <c r="P139" s="220">
        <f>O139*H139</f>
        <v>0</v>
      </c>
      <c r="Q139" s="220">
        <v>0.052499999999999998</v>
      </c>
      <c r="R139" s="220">
        <f>Q139*H139</f>
        <v>1.6161075</v>
      </c>
      <c r="S139" s="220">
        <v>0</v>
      </c>
      <c r="T139" s="22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2" t="s">
        <v>137</v>
      </c>
      <c r="AT139" s="222" t="s">
        <v>132</v>
      </c>
      <c r="AU139" s="222" t="s">
        <v>138</v>
      </c>
      <c r="AY139" s="17" t="s">
        <v>129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7" t="s">
        <v>138</v>
      </c>
      <c r="BK139" s="223">
        <f>ROUND(I139*H139,2)</f>
        <v>0</v>
      </c>
      <c r="BL139" s="17" t="s">
        <v>137</v>
      </c>
      <c r="BM139" s="222" t="s">
        <v>139</v>
      </c>
    </row>
    <row r="140" s="13" customFormat="1">
      <c r="A140" s="13"/>
      <c r="B140" s="224"/>
      <c r="C140" s="225"/>
      <c r="D140" s="226" t="s">
        <v>140</v>
      </c>
      <c r="E140" s="227" t="s">
        <v>1</v>
      </c>
      <c r="F140" s="228" t="s">
        <v>141</v>
      </c>
      <c r="G140" s="225"/>
      <c r="H140" s="227" t="s">
        <v>1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140</v>
      </c>
      <c r="AU140" s="234" t="s">
        <v>138</v>
      </c>
      <c r="AV140" s="13" t="s">
        <v>82</v>
      </c>
      <c r="AW140" s="13" t="s">
        <v>32</v>
      </c>
      <c r="AX140" s="13" t="s">
        <v>77</v>
      </c>
      <c r="AY140" s="234" t="s">
        <v>129</v>
      </c>
    </row>
    <row r="141" s="14" customFormat="1">
      <c r="A141" s="14"/>
      <c r="B141" s="235"/>
      <c r="C141" s="236"/>
      <c r="D141" s="226" t="s">
        <v>140</v>
      </c>
      <c r="E141" s="237" t="s">
        <v>1</v>
      </c>
      <c r="F141" s="238" t="s">
        <v>142</v>
      </c>
      <c r="G141" s="236"/>
      <c r="H141" s="239">
        <v>18.375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140</v>
      </c>
      <c r="AU141" s="245" t="s">
        <v>138</v>
      </c>
      <c r="AV141" s="14" t="s">
        <v>138</v>
      </c>
      <c r="AW141" s="14" t="s">
        <v>32</v>
      </c>
      <c r="AX141" s="14" t="s">
        <v>77</v>
      </c>
      <c r="AY141" s="245" t="s">
        <v>129</v>
      </c>
    </row>
    <row r="142" s="13" customFormat="1">
      <c r="A142" s="13"/>
      <c r="B142" s="224"/>
      <c r="C142" s="225"/>
      <c r="D142" s="226" t="s">
        <v>140</v>
      </c>
      <c r="E142" s="227" t="s">
        <v>1</v>
      </c>
      <c r="F142" s="228" t="s">
        <v>143</v>
      </c>
      <c r="G142" s="225"/>
      <c r="H142" s="227" t="s">
        <v>1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140</v>
      </c>
      <c r="AU142" s="234" t="s">
        <v>138</v>
      </c>
      <c r="AV142" s="13" t="s">
        <v>82</v>
      </c>
      <c r="AW142" s="13" t="s">
        <v>32</v>
      </c>
      <c r="AX142" s="13" t="s">
        <v>77</v>
      </c>
      <c r="AY142" s="234" t="s">
        <v>129</v>
      </c>
    </row>
    <row r="143" s="14" customFormat="1">
      <c r="A143" s="14"/>
      <c r="B143" s="235"/>
      <c r="C143" s="236"/>
      <c r="D143" s="226" t="s">
        <v>140</v>
      </c>
      <c r="E143" s="237" t="s">
        <v>1</v>
      </c>
      <c r="F143" s="238" t="s">
        <v>144</v>
      </c>
      <c r="G143" s="236"/>
      <c r="H143" s="239">
        <v>12.408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140</v>
      </c>
      <c r="AU143" s="245" t="s">
        <v>138</v>
      </c>
      <c r="AV143" s="14" t="s">
        <v>138</v>
      </c>
      <c r="AW143" s="14" t="s">
        <v>32</v>
      </c>
      <c r="AX143" s="14" t="s">
        <v>77</v>
      </c>
      <c r="AY143" s="245" t="s">
        <v>129</v>
      </c>
    </row>
    <row r="144" s="15" customFormat="1">
      <c r="A144" s="15"/>
      <c r="B144" s="246"/>
      <c r="C144" s="247"/>
      <c r="D144" s="226" t="s">
        <v>140</v>
      </c>
      <c r="E144" s="248" t="s">
        <v>1</v>
      </c>
      <c r="F144" s="249" t="s">
        <v>145</v>
      </c>
      <c r="G144" s="247"/>
      <c r="H144" s="250">
        <v>30.783000000000001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6" t="s">
        <v>140</v>
      </c>
      <c r="AU144" s="256" t="s">
        <v>138</v>
      </c>
      <c r="AV144" s="15" t="s">
        <v>137</v>
      </c>
      <c r="AW144" s="15" t="s">
        <v>32</v>
      </c>
      <c r="AX144" s="15" t="s">
        <v>82</v>
      </c>
      <c r="AY144" s="256" t="s">
        <v>129</v>
      </c>
    </row>
    <row r="145" s="2" customFormat="1" ht="24.15" customHeight="1">
      <c r="A145" s="38"/>
      <c r="B145" s="39"/>
      <c r="C145" s="211" t="s">
        <v>138</v>
      </c>
      <c r="D145" s="211" t="s">
        <v>132</v>
      </c>
      <c r="E145" s="212" t="s">
        <v>146</v>
      </c>
      <c r="F145" s="213" t="s">
        <v>147</v>
      </c>
      <c r="G145" s="214" t="s">
        <v>135</v>
      </c>
      <c r="H145" s="215">
        <v>8.0960000000000001</v>
      </c>
      <c r="I145" s="216"/>
      <c r="J145" s="217">
        <f>ROUND(I145*H145,2)</f>
        <v>0</v>
      </c>
      <c r="K145" s="213" t="s">
        <v>136</v>
      </c>
      <c r="L145" s="44"/>
      <c r="M145" s="218" t="s">
        <v>1</v>
      </c>
      <c r="N145" s="219" t="s">
        <v>43</v>
      </c>
      <c r="O145" s="91"/>
      <c r="P145" s="220">
        <f>O145*H145</f>
        <v>0</v>
      </c>
      <c r="Q145" s="220">
        <v>0.079210000000000003</v>
      </c>
      <c r="R145" s="220">
        <f>Q145*H145</f>
        <v>0.64128415999999999</v>
      </c>
      <c r="S145" s="220">
        <v>0</v>
      </c>
      <c r="T145" s="22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2" t="s">
        <v>137</v>
      </c>
      <c r="AT145" s="222" t="s">
        <v>132</v>
      </c>
      <c r="AU145" s="222" t="s">
        <v>138</v>
      </c>
      <c r="AY145" s="17" t="s">
        <v>129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138</v>
      </c>
      <c r="BK145" s="223">
        <f>ROUND(I145*H145,2)</f>
        <v>0</v>
      </c>
      <c r="BL145" s="17" t="s">
        <v>137</v>
      </c>
      <c r="BM145" s="222" t="s">
        <v>148</v>
      </c>
    </row>
    <row r="146" s="13" customFormat="1">
      <c r="A146" s="13"/>
      <c r="B146" s="224"/>
      <c r="C146" s="225"/>
      <c r="D146" s="226" t="s">
        <v>140</v>
      </c>
      <c r="E146" s="227" t="s">
        <v>1</v>
      </c>
      <c r="F146" s="228" t="s">
        <v>149</v>
      </c>
      <c r="G146" s="225"/>
      <c r="H146" s="227" t="s">
        <v>1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140</v>
      </c>
      <c r="AU146" s="234" t="s">
        <v>138</v>
      </c>
      <c r="AV146" s="13" t="s">
        <v>82</v>
      </c>
      <c r="AW146" s="13" t="s">
        <v>32</v>
      </c>
      <c r="AX146" s="13" t="s">
        <v>77</v>
      </c>
      <c r="AY146" s="234" t="s">
        <v>129</v>
      </c>
    </row>
    <row r="147" s="14" customFormat="1">
      <c r="A147" s="14"/>
      <c r="B147" s="235"/>
      <c r="C147" s="236"/>
      <c r="D147" s="226" t="s">
        <v>140</v>
      </c>
      <c r="E147" s="237" t="s">
        <v>1</v>
      </c>
      <c r="F147" s="238" t="s">
        <v>150</v>
      </c>
      <c r="G147" s="236"/>
      <c r="H147" s="239">
        <v>8.0960000000000001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140</v>
      </c>
      <c r="AU147" s="245" t="s">
        <v>138</v>
      </c>
      <c r="AV147" s="14" t="s">
        <v>138</v>
      </c>
      <c r="AW147" s="14" t="s">
        <v>32</v>
      </c>
      <c r="AX147" s="14" t="s">
        <v>82</v>
      </c>
      <c r="AY147" s="245" t="s">
        <v>129</v>
      </c>
    </row>
    <row r="148" s="2" customFormat="1" ht="24.15" customHeight="1">
      <c r="A148" s="38"/>
      <c r="B148" s="39"/>
      <c r="C148" s="211" t="s">
        <v>130</v>
      </c>
      <c r="D148" s="211" t="s">
        <v>132</v>
      </c>
      <c r="E148" s="212" t="s">
        <v>151</v>
      </c>
      <c r="F148" s="213" t="s">
        <v>152</v>
      </c>
      <c r="G148" s="214" t="s">
        <v>153</v>
      </c>
      <c r="H148" s="215">
        <v>12.25</v>
      </c>
      <c r="I148" s="216"/>
      <c r="J148" s="217">
        <f>ROUND(I148*H148,2)</f>
        <v>0</v>
      </c>
      <c r="K148" s="213" t="s">
        <v>136</v>
      </c>
      <c r="L148" s="44"/>
      <c r="M148" s="218" t="s">
        <v>1</v>
      </c>
      <c r="N148" s="219" t="s">
        <v>43</v>
      </c>
      <c r="O148" s="91"/>
      <c r="P148" s="220">
        <f>O148*H148</f>
        <v>0</v>
      </c>
      <c r="Q148" s="220">
        <v>8.0000000000000007E-05</v>
      </c>
      <c r="R148" s="220">
        <f>Q148*H148</f>
        <v>0.00098000000000000019</v>
      </c>
      <c r="S148" s="220">
        <v>0</v>
      </c>
      <c r="T148" s="22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2" t="s">
        <v>137</v>
      </c>
      <c r="AT148" s="222" t="s">
        <v>132</v>
      </c>
      <c r="AU148" s="222" t="s">
        <v>138</v>
      </c>
      <c r="AY148" s="17" t="s">
        <v>129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7" t="s">
        <v>138</v>
      </c>
      <c r="BK148" s="223">
        <f>ROUND(I148*H148,2)</f>
        <v>0</v>
      </c>
      <c r="BL148" s="17" t="s">
        <v>137</v>
      </c>
      <c r="BM148" s="222" t="s">
        <v>154</v>
      </c>
    </row>
    <row r="149" s="13" customFormat="1">
      <c r="A149" s="13"/>
      <c r="B149" s="224"/>
      <c r="C149" s="225"/>
      <c r="D149" s="226" t="s">
        <v>140</v>
      </c>
      <c r="E149" s="227" t="s">
        <v>1</v>
      </c>
      <c r="F149" s="228" t="s">
        <v>155</v>
      </c>
      <c r="G149" s="225"/>
      <c r="H149" s="227" t="s">
        <v>1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140</v>
      </c>
      <c r="AU149" s="234" t="s">
        <v>138</v>
      </c>
      <c r="AV149" s="13" t="s">
        <v>82</v>
      </c>
      <c r="AW149" s="13" t="s">
        <v>32</v>
      </c>
      <c r="AX149" s="13" t="s">
        <v>77</v>
      </c>
      <c r="AY149" s="234" t="s">
        <v>129</v>
      </c>
    </row>
    <row r="150" s="14" customFormat="1">
      <c r="A150" s="14"/>
      <c r="B150" s="235"/>
      <c r="C150" s="236"/>
      <c r="D150" s="226" t="s">
        <v>140</v>
      </c>
      <c r="E150" s="237" t="s">
        <v>1</v>
      </c>
      <c r="F150" s="238" t="s">
        <v>156</v>
      </c>
      <c r="G150" s="236"/>
      <c r="H150" s="239">
        <v>12.25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140</v>
      </c>
      <c r="AU150" s="245" t="s">
        <v>138</v>
      </c>
      <c r="AV150" s="14" t="s">
        <v>138</v>
      </c>
      <c r="AW150" s="14" t="s">
        <v>32</v>
      </c>
      <c r="AX150" s="14" t="s">
        <v>82</v>
      </c>
      <c r="AY150" s="245" t="s">
        <v>129</v>
      </c>
    </row>
    <row r="151" s="2" customFormat="1" ht="24.15" customHeight="1">
      <c r="A151" s="38"/>
      <c r="B151" s="39"/>
      <c r="C151" s="211" t="s">
        <v>137</v>
      </c>
      <c r="D151" s="211" t="s">
        <v>132</v>
      </c>
      <c r="E151" s="212" t="s">
        <v>157</v>
      </c>
      <c r="F151" s="213" t="s">
        <v>158</v>
      </c>
      <c r="G151" s="214" t="s">
        <v>153</v>
      </c>
      <c r="H151" s="215">
        <v>3.2000000000000002</v>
      </c>
      <c r="I151" s="216"/>
      <c r="J151" s="217">
        <f>ROUND(I151*H151,2)</f>
        <v>0</v>
      </c>
      <c r="K151" s="213" t="s">
        <v>136</v>
      </c>
      <c r="L151" s="44"/>
      <c r="M151" s="218" t="s">
        <v>1</v>
      </c>
      <c r="N151" s="219" t="s">
        <v>43</v>
      </c>
      <c r="O151" s="91"/>
      <c r="P151" s="220">
        <f>O151*H151</f>
        <v>0</v>
      </c>
      <c r="Q151" s="220">
        <v>0.00012</v>
      </c>
      <c r="R151" s="220">
        <f>Q151*H151</f>
        <v>0.00038400000000000001</v>
      </c>
      <c r="S151" s="220">
        <v>0</v>
      </c>
      <c r="T151" s="22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2" t="s">
        <v>137</v>
      </c>
      <c r="AT151" s="222" t="s">
        <v>132</v>
      </c>
      <c r="AU151" s="222" t="s">
        <v>138</v>
      </c>
      <c r="AY151" s="17" t="s">
        <v>129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7" t="s">
        <v>138</v>
      </c>
      <c r="BK151" s="223">
        <f>ROUND(I151*H151,2)</f>
        <v>0</v>
      </c>
      <c r="BL151" s="17" t="s">
        <v>137</v>
      </c>
      <c r="BM151" s="222" t="s">
        <v>159</v>
      </c>
    </row>
    <row r="152" s="13" customFormat="1">
      <c r="A152" s="13"/>
      <c r="B152" s="224"/>
      <c r="C152" s="225"/>
      <c r="D152" s="226" t="s">
        <v>140</v>
      </c>
      <c r="E152" s="227" t="s">
        <v>1</v>
      </c>
      <c r="F152" s="228" t="s">
        <v>149</v>
      </c>
      <c r="G152" s="225"/>
      <c r="H152" s="227" t="s">
        <v>1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140</v>
      </c>
      <c r="AU152" s="234" t="s">
        <v>138</v>
      </c>
      <c r="AV152" s="13" t="s">
        <v>82</v>
      </c>
      <c r="AW152" s="13" t="s">
        <v>32</v>
      </c>
      <c r="AX152" s="13" t="s">
        <v>77</v>
      </c>
      <c r="AY152" s="234" t="s">
        <v>129</v>
      </c>
    </row>
    <row r="153" s="14" customFormat="1">
      <c r="A153" s="14"/>
      <c r="B153" s="235"/>
      <c r="C153" s="236"/>
      <c r="D153" s="226" t="s">
        <v>140</v>
      </c>
      <c r="E153" s="237" t="s">
        <v>1</v>
      </c>
      <c r="F153" s="238" t="s">
        <v>160</v>
      </c>
      <c r="G153" s="236"/>
      <c r="H153" s="239">
        <v>3.2000000000000002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140</v>
      </c>
      <c r="AU153" s="245" t="s">
        <v>138</v>
      </c>
      <c r="AV153" s="14" t="s">
        <v>138</v>
      </c>
      <c r="AW153" s="14" t="s">
        <v>32</v>
      </c>
      <c r="AX153" s="14" t="s">
        <v>82</v>
      </c>
      <c r="AY153" s="245" t="s">
        <v>129</v>
      </c>
    </row>
    <row r="154" s="2" customFormat="1" ht="24.15" customHeight="1">
      <c r="A154" s="38"/>
      <c r="B154" s="39"/>
      <c r="C154" s="211" t="s">
        <v>161</v>
      </c>
      <c r="D154" s="211" t="s">
        <v>132</v>
      </c>
      <c r="E154" s="212" t="s">
        <v>162</v>
      </c>
      <c r="F154" s="213" t="s">
        <v>163</v>
      </c>
      <c r="G154" s="214" t="s">
        <v>153</v>
      </c>
      <c r="H154" s="215">
        <v>25.239999999999998</v>
      </c>
      <c r="I154" s="216"/>
      <c r="J154" s="217">
        <f>ROUND(I154*H154,2)</f>
        <v>0</v>
      </c>
      <c r="K154" s="213" t="s">
        <v>136</v>
      </c>
      <c r="L154" s="44"/>
      <c r="M154" s="218" t="s">
        <v>1</v>
      </c>
      <c r="N154" s="219" t="s">
        <v>43</v>
      </c>
      <c r="O154" s="91"/>
      <c r="P154" s="220">
        <f>O154*H154</f>
        <v>0</v>
      </c>
      <c r="Q154" s="220">
        <v>0.00020000000000000001</v>
      </c>
      <c r="R154" s="220">
        <f>Q154*H154</f>
        <v>0.0050479999999999995</v>
      </c>
      <c r="S154" s="220">
        <v>0</v>
      </c>
      <c r="T154" s="22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2" t="s">
        <v>137</v>
      </c>
      <c r="AT154" s="222" t="s">
        <v>132</v>
      </c>
      <c r="AU154" s="222" t="s">
        <v>138</v>
      </c>
      <c r="AY154" s="17" t="s">
        <v>129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7" t="s">
        <v>138</v>
      </c>
      <c r="BK154" s="223">
        <f>ROUND(I154*H154,2)</f>
        <v>0</v>
      </c>
      <c r="BL154" s="17" t="s">
        <v>137</v>
      </c>
      <c r="BM154" s="222" t="s">
        <v>164</v>
      </c>
    </row>
    <row r="155" s="13" customFormat="1">
      <c r="A155" s="13"/>
      <c r="B155" s="224"/>
      <c r="C155" s="225"/>
      <c r="D155" s="226" t="s">
        <v>140</v>
      </c>
      <c r="E155" s="227" t="s">
        <v>1</v>
      </c>
      <c r="F155" s="228" t="s">
        <v>155</v>
      </c>
      <c r="G155" s="225"/>
      <c r="H155" s="227" t="s">
        <v>1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140</v>
      </c>
      <c r="AU155" s="234" t="s">
        <v>138</v>
      </c>
      <c r="AV155" s="13" t="s">
        <v>82</v>
      </c>
      <c r="AW155" s="13" t="s">
        <v>32</v>
      </c>
      <c r="AX155" s="13" t="s">
        <v>77</v>
      </c>
      <c r="AY155" s="234" t="s">
        <v>129</v>
      </c>
    </row>
    <row r="156" s="14" customFormat="1">
      <c r="A156" s="14"/>
      <c r="B156" s="235"/>
      <c r="C156" s="236"/>
      <c r="D156" s="226" t="s">
        <v>140</v>
      </c>
      <c r="E156" s="237" t="s">
        <v>1</v>
      </c>
      <c r="F156" s="238" t="s">
        <v>165</v>
      </c>
      <c r="G156" s="236"/>
      <c r="H156" s="239">
        <v>25.239999999999998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140</v>
      </c>
      <c r="AU156" s="245" t="s">
        <v>138</v>
      </c>
      <c r="AV156" s="14" t="s">
        <v>138</v>
      </c>
      <c r="AW156" s="14" t="s">
        <v>32</v>
      </c>
      <c r="AX156" s="14" t="s">
        <v>82</v>
      </c>
      <c r="AY156" s="245" t="s">
        <v>129</v>
      </c>
    </row>
    <row r="157" s="2" customFormat="1" ht="16.5" customHeight="1">
      <c r="A157" s="38"/>
      <c r="B157" s="39"/>
      <c r="C157" s="211" t="s">
        <v>166</v>
      </c>
      <c r="D157" s="211" t="s">
        <v>132</v>
      </c>
      <c r="E157" s="212" t="s">
        <v>167</v>
      </c>
      <c r="F157" s="213" t="s">
        <v>168</v>
      </c>
      <c r="G157" s="214" t="s">
        <v>135</v>
      </c>
      <c r="H157" s="215">
        <v>23.437999999999999</v>
      </c>
      <c r="I157" s="216"/>
      <c r="J157" s="217">
        <f>ROUND(I157*H157,2)</f>
        <v>0</v>
      </c>
      <c r="K157" s="213" t="s">
        <v>136</v>
      </c>
      <c r="L157" s="44"/>
      <c r="M157" s="218" t="s">
        <v>1</v>
      </c>
      <c r="N157" s="219" t="s">
        <v>43</v>
      </c>
      <c r="O157" s="91"/>
      <c r="P157" s="220">
        <f>O157*H157</f>
        <v>0</v>
      </c>
      <c r="Q157" s="220">
        <v>0.083409999999999998</v>
      </c>
      <c r="R157" s="220">
        <f>Q157*H157</f>
        <v>1.9549635799999998</v>
      </c>
      <c r="S157" s="220">
        <v>0</v>
      </c>
      <c r="T157" s="221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2" t="s">
        <v>137</v>
      </c>
      <c r="AT157" s="222" t="s">
        <v>132</v>
      </c>
      <c r="AU157" s="222" t="s">
        <v>138</v>
      </c>
      <c r="AY157" s="17" t="s">
        <v>129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7" t="s">
        <v>138</v>
      </c>
      <c r="BK157" s="223">
        <f>ROUND(I157*H157,2)</f>
        <v>0</v>
      </c>
      <c r="BL157" s="17" t="s">
        <v>137</v>
      </c>
      <c r="BM157" s="222" t="s">
        <v>169</v>
      </c>
    </row>
    <row r="158" s="13" customFormat="1">
      <c r="A158" s="13"/>
      <c r="B158" s="224"/>
      <c r="C158" s="225"/>
      <c r="D158" s="226" t="s">
        <v>140</v>
      </c>
      <c r="E158" s="227" t="s">
        <v>1</v>
      </c>
      <c r="F158" s="228" t="s">
        <v>155</v>
      </c>
      <c r="G158" s="225"/>
      <c r="H158" s="227" t="s">
        <v>1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140</v>
      </c>
      <c r="AU158" s="234" t="s">
        <v>138</v>
      </c>
      <c r="AV158" s="13" t="s">
        <v>82</v>
      </c>
      <c r="AW158" s="13" t="s">
        <v>32</v>
      </c>
      <c r="AX158" s="13" t="s">
        <v>77</v>
      </c>
      <c r="AY158" s="234" t="s">
        <v>129</v>
      </c>
    </row>
    <row r="159" s="14" customFormat="1">
      <c r="A159" s="14"/>
      <c r="B159" s="235"/>
      <c r="C159" s="236"/>
      <c r="D159" s="226" t="s">
        <v>140</v>
      </c>
      <c r="E159" s="237" t="s">
        <v>1</v>
      </c>
      <c r="F159" s="238" t="s">
        <v>170</v>
      </c>
      <c r="G159" s="236"/>
      <c r="H159" s="239">
        <v>23.437999999999999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140</v>
      </c>
      <c r="AU159" s="245" t="s">
        <v>138</v>
      </c>
      <c r="AV159" s="14" t="s">
        <v>138</v>
      </c>
      <c r="AW159" s="14" t="s">
        <v>32</v>
      </c>
      <c r="AX159" s="14" t="s">
        <v>82</v>
      </c>
      <c r="AY159" s="245" t="s">
        <v>129</v>
      </c>
    </row>
    <row r="160" s="12" customFormat="1" ht="22.8" customHeight="1">
      <c r="A160" s="12"/>
      <c r="B160" s="195"/>
      <c r="C160" s="196"/>
      <c r="D160" s="197" t="s">
        <v>76</v>
      </c>
      <c r="E160" s="209" t="s">
        <v>166</v>
      </c>
      <c r="F160" s="209" t="s">
        <v>171</v>
      </c>
      <c r="G160" s="196"/>
      <c r="H160" s="196"/>
      <c r="I160" s="199"/>
      <c r="J160" s="210">
        <f>BK160</f>
        <v>0</v>
      </c>
      <c r="K160" s="196"/>
      <c r="L160" s="201"/>
      <c r="M160" s="202"/>
      <c r="N160" s="203"/>
      <c r="O160" s="203"/>
      <c r="P160" s="204">
        <f>SUM(P161:P197)</f>
        <v>0</v>
      </c>
      <c r="Q160" s="203"/>
      <c r="R160" s="204">
        <f>SUM(R161:R197)</f>
        <v>20.827969919999997</v>
      </c>
      <c r="S160" s="203"/>
      <c r="T160" s="205">
        <f>SUM(T161:T197)</f>
        <v>0.0020019999999999999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6" t="s">
        <v>82</v>
      </c>
      <c r="AT160" s="207" t="s">
        <v>76</v>
      </c>
      <c r="AU160" s="207" t="s">
        <v>82</v>
      </c>
      <c r="AY160" s="206" t="s">
        <v>129</v>
      </c>
      <c r="BK160" s="208">
        <f>SUM(BK161:BK197)</f>
        <v>0</v>
      </c>
    </row>
    <row r="161" s="2" customFormat="1" ht="24.15" customHeight="1">
      <c r="A161" s="38"/>
      <c r="B161" s="39"/>
      <c r="C161" s="211" t="s">
        <v>172</v>
      </c>
      <c r="D161" s="211" t="s">
        <v>132</v>
      </c>
      <c r="E161" s="212" t="s">
        <v>173</v>
      </c>
      <c r="F161" s="213" t="s">
        <v>174</v>
      </c>
      <c r="G161" s="214" t="s">
        <v>135</v>
      </c>
      <c r="H161" s="215">
        <v>9.625</v>
      </c>
      <c r="I161" s="216"/>
      <c r="J161" s="217">
        <f>ROUND(I161*H161,2)</f>
        <v>0</v>
      </c>
      <c r="K161" s="213" t="s">
        <v>136</v>
      </c>
      <c r="L161" s="44"/>
      <c r="M161" s="218" t="s">
        <v>1</v>
      </c>
      <c r="N161" s="219" t="s">
        <v>43</v>
      </c>
      <c r="O161" s="91"/>
      <c r="P161" s="220">
        <f>O161*H161</f>
        <v>0</v>
      </c>
      <c r="Q161" s="220">
        <v>0.00025999999999999998</v>
      </c>
      <c r="R161" s="220">
        <f>Q161*H161</f>
        <v>0.0025025</v>
      </c>
      <c r="S161" s="220">
        <v>0</v>
      </c>
      <c r="T161" s="22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2" t="s">
        <v>137</v>
      </c>
      <c r="AT161" s="222" t="s">
        <v>132</v>
      </c>
      <c r="AU161" s="222" t="s">
        <v>138</v>
      </c>
      <c r="AY161" s="17" t="s">
        <v>129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7" t="s">
        <v>138</v>
      </c>
      <c r="BK161" s="223">
        <f>ROUND(I161*H161,2)</f>
        <v>0</v>
      </c>
      <c r="BL161" s="17" t="s">
        <v>137</v>
      </c>
      <c r="BM161" s="222" t="s">
        <v>175</v>
      </c>
    </row>
    <row r="162" s="13" customFormat="1">
      <c r="A162" s="13"/>
      <c r="B162" s="224"/>
      <c r="C162" s="225"/>
      <c r="D162" s="226" t="s">
        <v>140</v>
      </c>
      <c r="E162" s="227" t="s">
        <v>1</v>
      </c>
      <c r="F162" s="228" t="s">
        <v>176</v>
      </c>
      <c r="G162" s="225"/>
      <c r="H162" s="227" t="s">
        <v>1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140</v>
      </c>
      <c r="AU162" s="234" t="s">
        <v>138</v>
      </c>
      <c r="AV162" s="13" t="s">
        <v>82</v>
      </c>
      <c r="AW162" s="13" t="s">
        <v>32</v>
      </c>
      <c r="AX162" s="13" t="s">
        <v>77</v>
      </c>
      <c r="AY162" s="234" t="s">
        <v>129</v>
      </c>
    </row>
    <row r="163" s="14" customFormat="1">
      <c r="A163" s="14"/>
      <c r="B163" s="235"/>
      <c r="C163" s="236"/>
      <c r="D163" s="226" t="s">
        <v>140</v>
      </c>
      <c r="E163" s="237" t="s">
        <v>1</v>
      </c>
      <c r="F163" s="238" t="s">
        <v>177</v>
      </c>
      <c r="G163" s="236"/>
      <c r="H163" s="239">
        <v>9.625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140</v>
      </c>
      <c r="AU163" s="245" t="s">
        <v>138</v>
      </c>
      <c r="AV163" s="14" t="s">
        <v>138</v>
      </c>
      <c r="AW163" s="14" t="s">
        <v>32</v>
      </c>
      <c r="AX163" s="14" t="s">
        <v>82</v>
      </c>
      <c r="AY163" s="245" t="s">
        <v>129</v>
      </c>
    </row>
    <row r="164" s="2" customFormat="1" ht="21.75" customHeight="1">
      <c r="A164" s="38"/>
      <c r="B164" s="39"/>
      <c r="C164" s="211" t="s">
        <v>178</v>
      </c>
      <c r="D164" s="211" t="s">
        <v>132</v>
      </c>
      <c r="E164" s="212" t="s">
        <v>179</v>
      </c>
      <c r="F164" s="213" t="s">
        <v>180</v>
      </c>
      <c r="G164" s="214" t="s">
        <v>135</v>
      </c>
      <c r="H164" s="215">
        <v>0.91000000000000003</v>
      </c>
      <c r="I164" s="216"/>
      <c r="J164" s="217">
        <f>ROUND(I164*H164,2)</f>
        <v>0</v>
      </c>
      <c r="K164" s="213" t="s">
        <v>136</v>
      </c>
      <c r="L164" s="44"/>
      <c r="M164" s="218" t="s">
        <v>1</v>
      </c>
      <c r="N164" s="219" t="s">
        <v>43</v>
      </c>
      <c r="O164" s="91"/>
      <c r="P164" s="220">
        <f>O164*H164</f>
        <v>0</v>
      </c>
      <c r="Q164" s="220">
        <v>0.056000000000000001</v>
      </c>
      <c r="R164" s="220">
        <f>Q164*H164</f>
        <v>0.050960000000000005</v>
      </c>
      <c r="S164" s="220">
        <v>0</v>
      </c>
      <c r="T164" s="22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2" t="s">
        <v>137</v>
      </c>
      <c r="AT164" s="222" t="s">
        <v>132</v>
      </c>
      <c r="AU164" s="222" t="s">
        <v>138</v>
      </c>
      <c r="AY164" s="17" t="s">
        <v>129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7" t="s">
        <v>138</v>
      </c>
      <c r="BK164" s="223">
        <f>ROUND(I164*H164,2)</f>
        <v>0</v>
      </c>
      <c r="BL164" s="17" t="s">
        <v>137</v>
      </c>
      <c r="BM164" s="222" t="s">
        <v>181</v>
      </c>
    </row>
    <row r="165" s="13" customFormat="1">
      <c r="A165" s="13"/>
      <c r="B165" s="224"/>
      <c r="C165" s="225"/>
      <c r="D165" s="226" t="s">
        <v>140</v>
      </c>
      <c r="E165" s="227" t="s">
        <v>1</v>
      </c>
      <c r="F165" s="228" t="s">
        <v>182</v>
      </c>
      <c r="G165" s="225"/>
      <c r="H165" s="227" t="s">
        <v>1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140</v>
      </c>
      <c r="AU165" s="234" t="s">
        <v>138</v>
      </c>
      <c r="AV165" s="13" t="s">
        <v>82</v>
      </c>
      <c r="AW165" s="13" t="s">
        <v>32</v>
      </c>
      <c r="AX165" s="13" t="s">
        <v>77</v>
      </c>
      <c r="AY165" s="234" t="s">
        <v>129</v>
      </c>
    </row>
    <row r="166" s="14" customFormat="1">
      <c r="A166" s="14"/>
      <c r="B166" s="235"/>
      <c r="C166" s="236"/>
      <c r="D166" s="226" t="s">
        <v>140</v>
      </c>
      <c r="E166" s="237" t="s">
        <v>1</v>
      </c>
      <c r="F166" s="238" t="s">
        <v>183</v>
      </c>
      <c r="G166" s="236"/>
      <c r="H166" s="239">
        <v>0.91000000000000003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140</v>
      </c>
      <c r="AU166" s="245" t="s">
        <v>138</v>
      </c>
      <c r="AV166" s="14" t="s">
        <v>138</v>
      </c>
      <c r="AW166" s="14" t="s">
        <v>32</v>
      </c>
      <c r="AX166" s="14" t="s">
        <v>82</v>
      </c>
      <c r="AY166" s="245" t="s">
        <v>129</v>
      </c>
    </row>
    <row r="167" s="2" customFormat="1" ht="24.15" customHeight="1">
      <c r="A167" s="38"/>
      <c r="B167" s="39"/>
      <c r="C167" s="211" t="s">
        <v>184</v>
      </c>
      <c r="D167" s="211" t="s">
        <v>132</v>
      </c>
      <c r="E167" s="212" t="s">
        <v>185</v>
      </c>
      <c r="F167" s="213" t="s">
        <v>186</v>
      </c>
      <c r="G167" s="214" t="s">
        <v>187</v>
      </c>
      <c r="H167" s="215">
        <v>2</v>
      </c>
      <c r="I167" s="216"/>
      <c r="J167" s="217">
        <f>ROUND(I167*H167,2)</f>
        <v>0</v>
      </c>
      <c r="K167" s="213" t="s">
        <v>136</v>
      </c>
      <c r="L167" s="44"/>
      <c r="M167" s="218" t="s">
        <v>1</v>
      </c>
      <c r="N167" s="219" t="s">
        <v>43</v>
      </c>
      <c r="O167" s="91"/>
      <c r="P167" s="220">
        <f>O167*H167</f>
        <v>0</v>
      </c>
      <c r="Q167" s="220">
        <v>0.043799999999999999</v>
      </c>
      <c r="R167" s="220">
        <f>Q167*H167</f>
        <v>0.087599999999999997</v>
      </c>
      <c r="S167" s="220">
        <v>0</v>
      </c>
      <c r="T167" s="221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2" t="s">
        <v>137</v>
      </c>
      <c r="AT167" s="222" t="s">
        <v>132</v>
      </c>
      <c r="AU167" s="222" t="s">
        <v>138</v>
      </c>
      <c r="AY167" s="17" t="s">
        <v>129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7" t="s">
        <v>138</v>
      </c>
      <c r="BK167" s="223">
        <f>ROUND(I167*H167,2)</f>
        <v>0</v>
      </c>
      <c r="BL167" s="17" t="s">
        <v>137</v>
      </c>
      <c r="BM167" s="222" t="s">
        <v>188</v>
      </c>
    </row>
    <row r="168" s="13" customFormat="1">
      <c r="A168" s="13"/>
      <c r="B168" s="224"/>
      <c r="C168" s="225"/>
      <c r="D168" s="226" t="s">
        <v>140</v>
      </c>
      <c r="E168" s="227" t="s">
        <v>1</v>
      </c>
      <c r="F168" s="228" t="s">
        <v>182</v>
      </c>
      <c r="G168" s="225"/>
      <c r="H168" s="227" t="s">
        <v>1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140</v>
      </c>
      <c r="AU168" s="234" t="s">
        <v>138</v>
      </c>
      <c r="AV168" s="13" t="s">
        <v>82</v>
      </c>
      <c r="AW168" s="13" t="s">
        <v>32</v>
      </c>
      <c r="AX168" s="13" t="s">
        <v>77</v>
      </c>
      <c r="AY168" s="234" t="s">
        <v>129</v>
      </c>
    </row>
    <row r="169" s="14" customFormat="1">
      <c r="A169" s="14"/>
      <c r="B169" s="235"/>
      <c r="C169" s="236"/>
      <c r="D169" s="226" t="s">
        <v>140</v>
      </c>
      <c r="E169" s="237" t="s">
        <v>1</v>
      </c>
      <c r="F169" s="238" t="s">
        <v>138</v>
      </c>
      <c r="G169" s="236"/>
      <c r="H169" s="239">
        <v>2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140</v>
      </c>
      <c r="AU169" s="245" t="s">
        <v>138</v>
      </c>
      <c r="AV169" s="14" t="s">
        <v>138</v>
      </c>
      <c r="AW169" s="14" t="s">
        <v>32</v>
      </c>
      <c r="AX169" s="14" t="s">
        <v>82</v>
      </c>
      <c r="AY169" s="245" t="s">
        <v>129</v>
      </c>
    </row>
    <row r="170" s="2" customFormat="1" ht="44.25" customHeight="1">
      <c r="A170" s="38"/>
      <c r="B170" s="39"/>
      <c r="C170" s="211" t="s">
        <v>189</v>
      </c>
      <c r="D170" s="211" t="s">
        <v>132</v>
      </c>
      <c r="E170" s="212" t="s">
        <v>190</v>
      </c>
      <c r="F170" s="213" t="s">
        <v>191</v>
      </c>
      <c r="G170" s="214" t="s">
        <v>135</v>
      </c>
      <c r="H170" s="215">
        <v>50.725000000000001</v>
      </c>
      <c r="I170" s="216"/>
      <c r="J170" s="217">
        <f>ROUND(I170*H170,2)</f>
        <v>0</v>
      </c>
      <c r="K170" s="213" t="s">
        <v>136</v>
      </c>
      <c r="L170" s="44"/>
      <c r="M170" s="218" t="s">
        <v>1</v>
      </c>
      <c r="N170" s="219" t="s">
        <v>43</v>
      </c>
      <c r="O170" s="91"/>
      <c r="P170" s="220">
        <f>O170*H170</f>
        <v>0</v>
      </c>
      <c r="Q170" s="220">
        <v>0.0206</v>
      </c>
      <c r="R170" s="220">
        <f>Q170*H170</f>
        <v>1.044935</v>
      </c>
      <c r="S170" s="220">
        <v>0</v>
      </c>
      <c r="T170" s="22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2" t="s">
        <v>137</v>
      </c>
      <c r="AT170" s="222" t="s">
        <v>132</v>
      </c>
      <c r="AU170" s="222" t="s">
        <v>138</v>
      </c>
      <c r="AY170" s="17" t="s">
        <v>129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7" t="s">
        <v>138</v>
      </c>
      <c r="BK170" s="223">
        <f>ROUND(I170*H170,2)</f>
        <v>0</v>
      </c>
      <c r="BL170" s="17" t="s">
        <v>137</v>
      </c>
      <c r="BM170" s="222" t="s">
        <v>192</v>
      </c>
    </row>
    <row r="171" s="13" customFormat="1">
      <c r="A171" s="13"/>
      <c r="B171" s="224"/>
      <c r="C171" s="225"/>
      <c r="D171" s="226" t="s">
        <v>140</v>
      </c>
      <c r="E171" s="227" t="s">
        <v>1</v>
      </c>
      <c r="F171" s="228" t="s">
        <v>155</v>
      </c>
      <c r="G171" s="225"/>
      <c r="H171" s="227" t="s">
        <v>1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140</v>
      </c>
      <c r="AU171" s="234" t="s">
        <v>138</v>
      </c>
      <c r="AV171" s="13" t="s">
        <v>82</v>
      </c>
      <c r="AW171" s="13" t="s">
        <v>32</v>
      </c>
      <c r="AX171" s="13" t="s">
        <v>77</v>
      </c>
      <c r="AY171" s="234" t="s">
        <v>129</v>
      </c>
    </row>
    <row r="172" s="14" customFormat="1">
      <c r="A172" s="14"/>
      <c r="B172" s="235"/>
      <c r="C172" s="236"/>
      <c r="D172" s="226" t="s">
        <v>140</v>
      </c>
      <c r="E172" s="237" t="s">
        <v>1</v>
      </c>
      <c r="F172" s="238" t="s">
        <v>193</v>
      </c>
      <c r="G172" s="236"/>
      <c r="H172" s="239">
        <v>50.725000000000001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140</v>
      </c>
      <c r="AU172" s="245" t="s">
        <v>138</v>
      </c>
      <c r="AV172" s="14" t="s">
        <v>138</v>
      </c>
      <c r="AW172" s="14" t="s">
        <v>32</v>
      </c>
      <c r="AX172" s="14" t="s">
        <v>82</v>
      </c>
      <c r="AY172" s="245" t="s">
        <v>129</v>
      </c>
    </row>
    <row r="173" s="2" customFormat="1" ht="16.5" customHeight="1">
      <c r="A173" s="38"/>
      <c r="B173" s="39"/>
      <c r="C173" s="211" t="s">
        <v>194</v>
      </c>
      <c r="D173" s="211" t="s">
        <v>132</v>
      </c>
      <c r="E173" s="212" t="s">
        <v>195</v>
      </c>
      <c r="F173" s="213" t="s">
        <v>196</v>
      </c>
      <c r="G173" s="214" t="s">
        <v>135</v>
      </c>
      <c r="H173" s="215">
        <v>30</v>
      </c>
      <c r="I173" s="216"/>
      <c r="J173" s="217">
        <f>ROUND(I173*H173,2)</f>
        <v>0</v>
      </c>
      <c r="K173" s="213" t="s">
        <v>136</v>
      </c>
      <c r="L173" s="44"/>
      <c r="M173" s="218" t="s">
        <v>1</v>
      </c>
      <c r="N173" s="219" t="s">
        <v>43</v>
      </c>
      <c r="O173" s="91"/>
      <c r="P173" s="220">
        <f>O173*H173</f>
        <v>0</v>
      </c>
      <c r="Q173" s="220">
        <v>9.0000000000000006E-05</v>
      </c>
      <c r="R173" s="220">
        <f>Q173*H173</f>
        <v>0.0027000000000000001</v>
      </c>
      <c r="S173" s="220">
        <v>6.0000000000000002E-05</v>
      </c>
      <c r="T173" s="221">
        <f>S173*H173</f>
        <v>0.0018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2" t="s">
        <v>137</v>
      </c>
      <c r="AT173" s="222" t="s">
        <v>132</v>
      </c>
      <c r="AU173" s="222" t="s">
        <v>138</v>
      </c>
      <c r="AY173" s="17" t="s">
        <v>129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7" t="s">
        <v>138</v>
      </c>
      <c r="BK173" s="223">
        <f>ROUND(I173*H173,2)</f>
        <v>0</v>
      </c>
      <c r="BL173" s="17" t="s">
        <v>137</v>
      </c>
      <c r="BM173" s="222" t="s">
        <v>197</v>
      </c>
    </row>
    <row r="174" s="13" customFormat="1">
      <c r="A174" s="13"/>
      <c r="B174" s="224"/>
      <c r="C174" s="225"/>
      <c r="D174" s="226" t="s">
        <v>140</v>
      </c>
      <c r="E174" s="227" t="s">
        <v>1</v>
      </c>
      <c r="F174" s="228" t="s">
        <v>182</v>
      </c>
      <c r="G174" s="225"/>
      <c r="H174" s="227" t="s">
        <v>1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140</v>
      </c>
      <c r="AU174" s="234" t="s">
        <v>138</v>
      </c>
      <c r="AV174" s="13" t="s">
        <v>82</v>
      </c>
      <c r="AW174" s="13" t="s">
        <v>32</v>
      </c>
      <c r="AX174" s="13" t="s">
        <v>77</v>
      </c>
      <c r="AY174" s="234" t="s">
        <v>129</v>
      </c>
    </row>
    <row r="175" s="14" customFormat="1">
      <c r="A175" s="14"/>
      <c r="B175" s="235"/>
      <c r="C175" s="236"/>
      <c r="D175" s="226" t="s">
        <v>140</v>
      </c>
      <c r="E175" s="237" t="s">
        <v>1</v>
      </c>
      <c r="F175" s="238" t="s">
        <v>198</v>
      </c>
      <c r="G175" s="236"/>
      <c r="H175" s="239">
        <v>30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140</v>
      </c>
      <c r="AU175" s="245" t="s">
        <v>138</v>
      </c>
      <c r="AV175" s="14" t="s">
        <v>138</v>
      </c>
      <c r="AW175" s="14" t="s">
        <v>32</v>
      </c>
      <c r="AX175" s="14" t="s">
        <v>82</v>
      </c>
      <c r="AY175" s="245" t="s">
        <v>129</v>
      </c>
    </row>
    <row r="176" s="2" customFormat="1" ht="24.15" customHeight="1">
      <c r="A176" s="38"/>
      <c r="B176" s="39"/>
      <c r="C176" s="211" t="s">
        <v>8</v>
      </c>
      <c r="D176" s="211" t="s">
        <v>132</v>
      </c>
      <c r="E176" s="212" t="s">
        <v>199</v>
      </c>
      <c r="F176" s="213" t="s">
        <v>200</v>
      </c>
      <c r="G176" s="214" t="s">
        <v>135</v>
      </c>
      <c r="H176" s="215">
        <v>20.199999999999999</v>
      </c>
      <c r="I176" s="216"/>
      <c r="J176" s="217">
        <f>ROUND(I176*H176,2)</f>
        <v>0</v>
      </c>
      <c r="K176" s="213" t="s">
        <v>136</v>
      </c>
      <c r="L176" s="44"/>
      <c r="M176" s="218" t="s">
        <v>1</v>
      </c>
      <c r="N176" s="219" t="s">
        <v>43</v>
      </c>
      <c r="O176" s="91"/>
      <c r="P176" s="220">
        <f>O176*H176</f>
        <v>0</v>
      </c>
      <c r="Q176" s="220">
        <v>2.0000000000000002E-05</v>
      </c>
      <c r="R176" s="220">
        <f>Q176*H176</f>
        <v>0.00040400000000000001</v>
      </c>
      <c r="S176" s="220">
        <v>1.0000000000000001E-05</v>
      </c>
      <c r="T176" s="221">
        <f>S176*H176</f>
        <v>0.000202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2" t="s">
        <v>137</v>
      </c>
      <c r="AT176" s="222" t="s">
        <v>132</v>
      </c>
      <c r="AU176" s="222" t="s">
        <v>138</v>
      </c>
      <c r="AY176" s="17" t="s">
        <v>129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7" t="s">
        <v>138</v>
      </c>
      <c r="BK176" s="223">
        <f>ROUND(I176*H176,2)</f>
        <v>0</v>
      </c>
      <c r="BL176" s="17" t="s">
        <v>137</v>
      </c>
      <c r="BM176" s="222" t="s">
        <v>201</v>
      </c>
    </row>
    <row r="177" s="13" customFormat="1">
      <c r="A177" s="13"/>
      <c r="B177" s="224"/>
      <c r="C177" s="225"/>
      <c r="D177" s="226" t="s">
        <v>140</v>
      </c>
      <c r="E177" s="227" t="s">
        <v>1</v>
      </c>
      <c r="F177" s="228" t="s">
        <v>182</v>
      </c>
      <c r="G177" s="225"/>
      <c r="H177" s="227" t="s">
        <v>1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140</v>
      </c>
      <c r="AU177" s="234" t="s">
        <v>138</v>
      </c>
      <c r="AV177" s="13" t="s">
        <v>82</v>
      </c>
      <c r="AW177" s="13" t="s">
        <v>32</v>
      </c>
      <c r="AX177" s="13" t="s">
        <v>77</v>
      </c>
      <c r="AY177" s="234" t="s">
        <v>129</v>
      </c>
    </row>
    <row r="178" s="14" customFormat="1">
      <c r="A178" s="14"/>
      <c r="B178" s="235"/>
      <c r="C178" s="236"/>
      <c r="D178" s="226" t="s">
        <v>140</v>
      </c>
      <c r="E178" s="237" t="s">
        <v>1</v>
      </c>
      <c r="F178" s="238" t="s">
        <v>202</v>
      </c>
      <c r="G178" s="236"/>
      <c r="H178" s="239">
        <v>3.2000000000000002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140</v>
      </c>
      <c r="AU178" s="245" t="s">
        <v>138</v>
      </c>
      <c r="AV178" s="14" t="s">
        <v>138</v>
      </c>
      <c r="AW178" s="14" t="s">
        <v>32</v>
      </c>
      <c r="AX178" s="14" t="s">
        <v>77</v>
      </c>
      <c r="AY178" s="245" t="s">
        <v>129</v>
      </c>
    </row>
    <row r="179" s="13" customFormat="1">
      <c r="A179" s="13"/>
      <c r="B179" s="224"/>
      <c r="C179" s="225"/>
      <c r="D179" s="226" t="s">
        <v>140</v>
      </c>
      <c r="E179" s="227" t="s">
        <v>1</v>
      </c>
      <c r="F179" s="228" t="s">
        <v>155</v>
      </c>
      <c r="G179" s="225"/>
      <c r="H179" s="227" t="s">
        <v>1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140</v>
      </c>
      <c r="AU179" s="234" t="s">
        <v>138</v>
      </c>
      <c r="AV179" s="13" t="s">
        <v>82</v>
      </c>
      <c r="AW179" s="13" t="s">
        <v>32</v>
      </c>
      <c r="AX179" s="13" t="s">
        <v>77</v>
      </c>
      <c r="AY179" s="234" t="s">
        <v>129</v>
      </c>
    </row>
    <row r="180" s="14" customFormat="1">
      <c r="A180" s="14"/>
      <c r="B180" s="235"/>
      <c r="C180" s="236"/>
      <c r="D180" s="226" t="s">
        <v>140</v>
      </c>
      <c r="E180" s="237" t="s">
        <v>1</v>
      </c>
      <c r="F180" s="238" t="s">
        <v>203</v>
      </c>
      <c r="G180" s="236"/>
      <c r="H180" s="239">
        <v>17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140</v>
      </c>
      <c r="AU180" s="245" t="s">
        <v>138</v>
      </c>
      <c r="AV180" s="14" t="s">
        <v>138</v>
      </c>
      <c r="AW180" s="14" t="s">
        <v>32</v>
      </c>
      <c r="AX180" s="14" t="s">
        <v>77</v>
      </c>
      <c r="AY180" s="245" t="s">
        <v>129</v>
      </c>
    </row>
    <row r="181" s="15" customFormat="1">
      <c r="A181" s="15"/>
      <c r="B181" s="246"/>
      <c r="C181" s="247"/>
      <c r="D181" s="226" t="s">
        <v>140</v>
      </c>
      <c r="E181" s="248" t="s">
        <v>1</v>
      </c>
      <c r="F181" s="249" t="s">
        <v>145</v>
      </c>
      <c r="G181" s="247"/>
      <c r="H181" s="250">
        <v>20.199999999999999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6" t="s">
        <v>140</v>
      </c>
      <c r="AU181" s="256" t="s">
        <v>138</v>
      </c>
      <c r="AV181" s="15" t="s">
        <v>137</v>
      </c>
      <c r="AW181" s="15" t="s">
        <v>32</v>
      </c>
      <c r="AX181" s="15" t="s">
        <v>82</v>
      </c>
      <c r="AY181" s="256" t="s">
        <v>129</v>
      </c>
    </row>
    <row r="182" s="2" customFormat="1" ht="33" customHeight="1">
      <c r="A182" s="38"/>
      <c r="B182" s="39"/>
      <c r="C182" s="211" t="s">
        <v>204</v>
      </c>
      <c r="D182" s="211" t="s">
        <v>132</v>
      </c>
      <c r="E182" s="212" t="s">
        <v>205</v>
      </c>
      <c r="F182" s="213" t="s">
        <v>206</v>
      </c>
      <c r="G182" s="214" t="s">
        <v>207</v>
      </c>
      <c r="H182" s="215">
        <v>6.9660000000000002</v>
      </c>
      <c r="I182" s="216"/>
      <c r="J182" s="217">
        <f>ROUND(I182*H182,2)</f>
        <v>0</v>
      </c>
      <c r="K182" s="213" t="s">
        <v>136</v>
      </c>
      <c r="L182" s="44"/>
      <c r="M182" s="218" t="s">
        <v>1</v>
      </c>
      <c r="N182" s="219" t="s">
        <v>43</v>
      </c>
      <c r="O182" s="91"/>
      <c r="P182" s="220">
        <f>O182*H182</f>
        <v>0</v>
      </c>
      <c r="Q182" s="220">
        <v>2.5018699999999998</v>
      </c>
      <c r="R182" s="220">
        <f>Q182*H182</f>
        <v>17.428026419999998</v>
      </c>
      <c r="S182" s="220">
        <v>0</v>
      </c>
      <c r="T182" s="22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2" t="s">
        <v>137</v>
      </c>
      <c r="AT182" s="222" t="s">
        <v>132</v>
      </c>
      <c r="AU182" s="222" t="s">
        <v>138</v>
      </c>
      <c r="AY182" s="17" t="s">
        <v>129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7" t="s">
        <v>138</v>
      </c>
      <c r="BK182" s="223">
        <f>ROUND(I182*H182,2)</f>
        <v>0</v>
      </c>
      <c r="BL182" s="17" t="s">
        <v>137</v>
      </c>
      <c r="BM182" s="222" t="s">
        <v>208</v>
      </c>
    </row>
    <row r="183" s="13" customFormat="1">
      <c r="A183" s="13"/>
      <c r="B183" s="224"/>
      <c r="C183" s="225"/>
      <c r="D183" s="226" t="s">
        <v>140</v>
      </c>
      <c r="E183" s="227" t="s">
        <v>1</v>
      </c>
      <c r="F183" s="228" t="s">
        <v>209</v>
      </c>
      <c r="G183" s="225"/>
      <c r="H183" s="227" t="s">
        <v>1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140</v>
      </c>
      <c r="AU183" s="234" t="s">
        <v>138</v>
      </c>
      <c r="AV183" s="13" t="s">
        <v>82</v>
      </c>
      <c r="AW183" s="13" t="s">
        <v>32</v>
      </c>
      <c r="AX183" s="13" t="s">
        <v>77</v>
      </c>
      <c r="AY183" s="234" t="s">
        <v>129</v>
      </c>
    </row>
    <row r="184" s="14" customFormat="1">
      <c r="A184" s="14"/>
      <c r="B184" s="235"/>
      <c r="C184" s="236"/>
      <c r="D184" s="226" t="s">
        <v>140</v>
      </c>
      <c r="E184" s="237" t="s">
        <v>1</v>
      </c>
      <c r="F184" s="238" t="s">
        <v>210</v>
      </c>
      <c r="G184" s="236"/>
      <c r="H184" s="239">
        <v>4.181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140</v>
      </c>
      <c r="AU184" s="245" t="s">
        <v>138</v>
      </c>
      <c r="AV184" s="14" t="s">
        <v>138</v>
      </c>
      <c r="AW184" s="14" t="s">
        <v>32</v>
      </c>
      <c r="AX184" s="14" t="s">
        <v>77</v>
      </c>
      <c r="AY184" s="245" t="s">
        <v>129</v>
      </c>
    </row>
    <row r="185" s="13" customFormat="1">
      <c r="A185" s="13"/>
      <c r="B185" s="224"/>
      <c r="C185" s="225"/>
      <c r="D185" s="226" t="s">
        <v>140</v>
      </c>
      <c r="E185" s="227" t="s">
        <v>1</v>
      </c>
      <c r="F185" s="228" t="s">
        <v>211</v>
      </c>
      <c r="G185" s="225"/>
      <c r="H185" s="227" t="s">
        <v>1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140</v>
      </c>
      <c r="AU185" s="234" t="s">
        <v>138</v>
      </c>
      <c r="AV185" s="13" t="s">
        <v>82</v>
      </c>
      <c r="AW185" s="13" t="s">
        <v>32</v>
      </c>
      <c r="AX185" s="13" t="s">
        <v>77</v>
      </c>
      <c r="AY185" s="234" t="s">
        <v>129</v>
      </c>
    </row>
    <row r="186" s="14" customFormat="1">
      <c r="A186" s="14"/>
      <c r="B186" s="235"/>
      <c r="C186" s="236"/>
      <c r="D186" s="226" t="s">
        <v>140</v>
      </c>
      <c r="E186" s="237" t="s">
        <v>1</v>
      </c>
      <c r="F186" s="238" t="s">
        <v>212</v>
      </c>
      <c r="G186" s="236"/>
      <c r="H186" s="239">
        <v>2.7850000000000001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140</v>
      </c>
      <c r="AU186" s="245" t="s">
        <v>138</v>
      </c>
      <c r="AV186" s="14" t="s">
        <v>138</v>
      </c>
      <c r="AW186" s="14" t="s">
        <v>32</v>
      </c>
      <c r="AX186" s="14" t="s">
        <v>77</v>
      </c>
      <c r="AY186" s="245" t="s">
        <v>129</v>
      </c>
    </row>
    <row r="187" s="15" customFormat="1">
      <c r="A187" s="15"/>
      <c r="B187" s="246"/>
      <c r="C187" s="247"/>
      <c r="D187" s="226" t="s">
        <v>140</v>
      </c>
      <c r="E187" s="248" t="s">
        <v>1</v>
      </c>
      <c r="F187" s="249" t="s">
        <v>145</v>
      </c>
      <c r="G187" s="247"/>
      <c r="H187" s="250">
        <v>6.9660000000000002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6" t="s">
        <v>140</v>
      </c>
      <c r="AU187" s="256" t="s">
        <v>138</v>
      </c>
      <c r="AV187" s="15" t="s">
        <v>137</v>
      </c>
      <c r="AW187" s="15" t="s">
        <v>32</v>
      </c>
      <c r="AX187" s="15" t="s">
        <v>82</v>
      </c>
      <c r="AY187" s="256" t="s">
        <v>129</v>
      </c>
    </row>
    <row r="188" s="2" customFormat="1" ht="24.15" customHeight="1">
      <c r="A188" s="38"/>
      <c r="B188" s="39"/>
      <c r="C188" s="211" t="s">
        <v>213</v>
      </c>
      <c r="D188" s="211" t="s">
        <v>132</v>
      </c>
      <c r="E188" s="212" t="s">
        <v>214</v>
      </c>
      <c r="F188" s="213" t="s">
        <v>215</v>
      </c>
      <c r="G188" s="214" t="s">
        <v>135</v>
      </c>
      <c r="H188" s="215">
        <v>116.09999999999999</v>
      </c>
      <c r="I188" s="216"/>
      <c r="J188" s="217">
        <f>ROUND(I188*H188,2)</f>
        <v>0</v>
      </c>
      <c r="K188" s="213" t="s">
        <v>136</v>
      </c>
      <c r="L188" s="44"/>
      <c r="M188" s="218" t="s">
        <v>1</v>
      </c>
      <c r="N188" s="219" t="s">
        <v>43</v>
      </c>
      <c r="O188" s="91"/>
      <c r="P188" s="220">
        <f>O188*H188</f>
        <v>0</v>
      </c>
      <c r="Q188" s="220">
        <v>0.00022000000000000001</v>
      </c>
      <c r="R188" s="220">
        <f>Q188*H188</f>
        <v>0.025541999999999999</v>
      </c>
      <c r="S188" s="220">
        <v>0</v>
      </c>
      <c r="T188" s="221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2" t="s">
        <v>137</v>
      </c>
      <c r="AT188" s="222" t="s">
        <v>132</v>
      </c>
      <c r="AU188" s="222" t="s">
        <v>138</v>
      </c>
      <c r="AY188" s="17" t="s">
        <v>129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7" t="s">
        <v>138</v>
      </c>
      <c r="BK188" s="223">
        <f>ROUND(I188*H188,2)</f>
        <v>0</v>
      </c>
      <c r="BL188" s="17" t="s">
        <v>137</v>
      </c>
      <c r="BM188" s="222" t="s">
        <v>216</v>
      </c>
    </row>
    <row r="189" s="13" customFormat="1">
      <c r="A189" s="13"/>
      <c r="B189" s="224"/>
      <c r="C189" s="225"/>
      <c r="D189" s="226" t="s">
        <v>140</v>
      </c>
      <c r="E189" s="227" t="s">
        <v>1</v>
      </c>
      <c r="F189" s="228" t="s">
        <v>209</v>
      </c>
      <c r="G189" s="225"/>
      <c r="H189" s="227" t="s">
        <v>1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140</v>
      </c>
      <c r="AU189" s="234" t="s">
        <v>138</v>
      </c>
      <c r="AV189" s="13" t="s">
        <v>82</v>
      </c>
      <c r="AW189" s="13" t="s">
        <v>32</v>
      </c>
      <c r="AX189" s="13" t="s">
        <v>77</v>
      </c>
      <c r="AY189" s="234" t="s">
        <v>129</v>
      </c>
    </row>
    <row r="190" s="14" customFormat="1">
      <c r="A190" s="14"/>
      <c r="B190" s="235"/>
      <c r="C190" s="236"/>
      <c r="D190" s="226" t="s">
        <v>140</v>
      </c>
      <c r="E190" s="237" t="s">
        <v>1</v>
      </c>
      <c r="F190" s="238" t="s">
        <v>217</v>
      </c>
      <c r="G190" s="236"/>
      <c r="H190" s="239">
        <v>69.689999999999998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140</v>
      </c>
      <c r="AU190" s="245" t="s">
        <v>138</v>
      </c>
      <c r="AV190" s="14" t="s">
        <v>138</v>
      </c>
      <c r="AW190" s="14" t="s">
        <v>32</v>
      </c>
      <c r="AX190" s="14" t="s">
        <v>77</v>
      </c>
      <c r="AY190" s="245" t="s">
        <v>129</v>
      </c>
    </row>
    <row r="191" s="13" customFormat="1">
      <c r="A191" s="13"/>
      <c r="B191" s="224"/>
      <c r="C191" s="225"/>
      <c r="D191" s="226" t="s">
        <v>140</v>
      </c>
      <c r="E191" s="227" t="s">
        <v>1</v>
      </c>
      <c r="F191" s="228" t="s">
        <v>211</v>
      </c>
      <c r="G191" s="225"/>
      <c r="H191" s="227" t="s">
        <v>1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140</v>
      </c>
      <c r="AU191" s="234" t="s">
        <v>138</v>
      </c>
      <c r="AV191" s="13" t="s">
        <v>82</v>
      </c>
      <c r="AW191" s="13" t="s">
        <v>32</v>
      </c>
      <c r="AX191" s="13" t="s">
        <v>77</v>
      </c>
      <c r="AY191" s="234" t="s">
        <v>129</v>
      </c>
    </row>
    <row r="192" s="14" customFormat="1">
      <c r="A192" s="14"/>
      <c r="B192" s="235"/>
      <c r="C192" s="236"/>
      <c r="D192" s="226" t="s">
        <v>140</v>
      </c>
      <c r="E192" s="237" t="s">
        <v>1</v>
      </c>
      <c r="F192" s="238" t="s">
        <v>218</v>
      </c>
      <c r="G192" s="236"/>
      <c r="H192" s="239">
        <v>46.409999999999997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140</v>
      </c>
      <c r="AU192" s="245" t="s">
        <v>138</v>
      </c>
      <c r="AV192" s="14" t="s">
        <v>138</v>
      </c>
      <c r="AW192" s="14" t="s">
        <v>32</v>
      </c>
      <c r="AX192" s="14" t="s">
        <v>77</v>
      </c>
      <c r="AY192" s="245" t="s">
        <v>129</v>
      </c>
    </row>
    <row r="193" s="15" customFormat="1">
      <c r="A193" s="15"/>
      <c r="B193" s="246"/>
      <c r="C193" s="247"/>
      <c r="D193" s="226" t="s">
        <v>140</v>
      </c>
      <c r="E193" s="248" t="s">
        <v>1</v>
      </c>
      <c r="F193" s="249" t="s">
        <v>145</v>
      </c>
      <c r="G193" s="247"/>
      <c r="H193" s="250">
        <v>116.09999999999999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6" t="s">
        <v>140</v>
      </c>
      <c r="AU193" s="256" t="s">
        <v>138</v>
      </c>
      <c r="AV193" s="15" t="s">
        <v>137</v>
      </c>
      <c r="AW193" s="15" t="s">
        <v>32</v>
      </c>
      <c r="AX193" s="15" t="s">
        <v>82</v>
      </c>
      <c r="AY193" s="256" t="s">
        <v>129</v>
      </c>
    </row>
    <row r="194" s="2" customFormat="1" ht="24.15" customHeight="1">
      <c r="A194" s="38"/>
      <c r="B194" s="39"/>
      <c r="C194" s="211" t="s">
        <v>219</v>
      </c>
      <c r="D194" s="211" t="s">
        <v>132</v>
      </c>
      <c r="E194" s="212" t="s">
        <v>220</v>
      </c>
      <c r="F194" s="213" t="s">
        <v>221</v>
      </c>
      <c r="G194" s="214" t="s">
        <v>187</v>
      </c>
      <c r="H194" s="215">
        <v>5</v>
      </c>
      <c r="I194" s="216"/>
      <c r="J194" s="217">
        <f>ROUND(I194*H194,2)</f>
        <v>0</v>
      </c>
      <c r="K194" s="213" t="s">
        <v>136</v>
      </c>
      <c r="L194" s="44"/>
      <c r="M194" s="218" t="s">
        <v>1</v>
      </c>
      <c r="N194" s="219" t="s">
        <v>43</v>
      </c>
      <c r="O194" s="91"/>
      <c r="P194" s="220">
        <f>O194*H194</f>
        <v>0</v>
      </c>
      <c r="Q194" s="220">
        <v>0.42153000000000002</v>
      </c>
      <c r="R194" s="220">
        <f>Q194*H194</f>
        <v>2.10765</v>
      </c>
      <c r="S194" s="220">
        <v>0</v>
      </c>
      <c r="T194" s="221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2" t="s">
        <v>137</v>
      </c>
      <c r="AT194" s="222" t="s">
        <v>132</v>
      </c>
      <c r="AU194" s="222" t="s">
        <v>138</v>
      </c>
      <c r="AY194" s="17" t="s">
        <v>129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7" t="s">
        <v>138</v>
      </c>
      <c r="BK194" s="223">
        <f>ROUND(I194*H194,2)</f>
        <v>0</v>
      </c>
      <c r="BL194" s="17" t="s">
        <v>137</v>
      </c>
      <c r="BM194" s="222" t="s">
        <v>222</v>
      </c>
    </row>
    <row r="195" s="13" customFormat="1">
      <c r="A195" s="13"/>
      <c r="B195" s="224"/>
      <c r="C195" s="225"/>
      <c r="D195" s="226" t="s">
        <v>140</v>
      </c>
      <c r="E195" s="227" t="s">
        <v>1</v>
      </c>
      <c r="F195" s="228" t="s">
        <v>223</v>
      </c>
      <c r="G195" s="225"/>
      <c r="H195" s="227" t="s">
        <v>1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140</v>
      </c>
      <c r="AU195" s="234" t="s">
        <v>138</v>
      </c>
      <c r="AV195" s="13" t="s">
        <v>82</v>
      </c>
      <c r="AW195" s="13" t="s">
        <v>32</v>
      </c>
      <c r="AX195" s="13" t="s">
        <v>77</v>
      </c>
      <c r="AY195" s="234" t="s">
        <v>129</v>
      </c>
    </row>
    <row r="196" s="14" customFormat="1">
      <c r="A196" s="14"/>
      <c r="B196" s="235"/>
      <c r="C196" s="236"/>
      <c r="D196" s="226" t="s">
        <v>140</v>
      </c>
      <c r="E196" s="237" t="s">
        <v>1</v>
      </c>
      <c r="F196" s="238" t="s">
        <v>161</v>
      </c>
      <c r="G196" s="236"/>
      <c r="H196" s="239">
        <v>5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140</v>
      </c>
      <c r="AU196" s="245" t="s">
        <v>138</v>
      </c>
      <c r="AV196" s="14" t="s">
        <v>138</v>
      </c>
      <c r="AW196" s="14" t="s">
        <v>32</v>
      </c>
      <c r="AX196" s="14" t="s">
        <v>82</v>
      </c>
      <c r="AY196" s="245" t="s">
        <v>129</v>
      </c>
    </row>
    <row r="197" s="2" customFormat="1" ht="37.8" customHeight="1">
      <c r="A197" s="38"/>
      <c r="B197" s="39"/>
      <c r="C197" s="257" t="s">
        <v>224</v>
      </c>
      <c r="D197" s="257" t="s">
        <v>225</v>
      </c>
      <c r="E197" s="258" t="s">
        <v>226</v>
      </c>
      <c r="F197" s="259" t="s">
        <v>227</v>
      </c>
      <c r="G197" s="260" t="s">
        <v>187</v>
      </c>
      <c r="H197" s="261">
        <v>5</v>
      </c>
      <c r="I197" s="262"/>
      <c r="J197" s="263">
        <f>ROUND(I197*H197,2)</f>
        <v>0</v>
      </c>
      <c r="K197" s="259" t="s">
        <v>136</v>
      </c>
      <c r="L197" s="264"/>
      <c r="M197" s="265" t="s">
        <v>1</v>
      </c>
      <c r="N197" s="266" t="s">
        <v>43</v>
      </c>
      <c r="O197" s="91"/>
      <c r="P197" s="220">
        <f>O197*H197</f>
        <v>0</v>
      </c>
      <c r="Q197" s="220">
        <v>0.01553</v>
      </c>
      <c r="R197" s="220">
        <f>Q197*H197</f>
        <v>0.077649999999999997</v>
      </c>
      <c r="S197" s="220">
        <v>0</v>
      </c>
      <c r="T197" s="221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2" t="s">
        <v>178</v>
      </c>
      <c r="AT197" s="222" t="s">
        <v>225</v>
      </c>
      <c r="AU197" s="222" t="s">
        <v>138</v>
      </c>
      <c r="AY197" s="17" t="s">
        <v>129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7" t="s">
        <v>138</v>
      </c>
      <c r="BK197" s="223">
        <f>ROUND(I197*H197,2)</f>
        <v>0</v>
      </c>
      <c r="BL197" s="17" t="s">
        <v>137</v>
      </c>
      <c r="BM197" s="222" t="s">
        <v>228</v>
      </c>
    </row>
    <row r="198" s="12" customFormat="1" ht="22.8" customHeight="1">
      <c r="A198" s="12"/>
      <c r="B198" s="195"/>
      <c r="C198" s="196"/>
      <c r="D198" s="197" t="s">
        <v>76</v>
      </c>
      <c r="E198" s="209" t="s">
        <v>184</v>
      </c>
      <c r="F198" s="209" t="s">
        <v>229</v>
      </c>
      <c r="G198" s="196"/>
      <c r="H198" s="196"/>
      <c r="I198" s="199"/>
      <c r="J198" s="210">
        <f>BK198</f>
        <v>0</v>
      </c>
      <c r="K198" s="196"/>
      <c r="L198" s="201"/>
      <c r="M198" s="202"/>
      <c r="N198" s="203"/>
      <c r="O198" s="203"/>
      <c r="P198" s="204">
        <f>SUM(P199:P247)</f>
        <v>0</v>
      </c>
      <c r="Q198" s="203"/>
      <c r="R198" s="204">
        <f>SUM(R199:R247)</f>
        <v>0.073417079999999996</v>
      </c>
      <c r="S198" s="203"/>
      <c r="T198" s="205">
        <f>SUM(T199:T247)</f>
        <v>33.900305000000003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6" t="s">
        <v>82</v>
      </c>
      <c r="AT198" s="207" t="s">
        <v>76</v>
      </c>
      <c r="AU198" s="207" t="s">
        <v>82</v>
      </c>
      <c r="AY198" s="206" t="s">
        <v>129</v>
      </c>
      <c r="BK198" s="208">
        <f>SUM(BK199:BK247)</f>
        <v>0</v>
      </c>
    </row>
    <row r="199" s="2" customFormat="1" ht="33" customHeight="1">
      <c r="A199" s="38"/>
      <c r="B199" s="39"/>
      <c r="C199" s="211" t="s">
        <v>230</v>
      </c>
      <c r="D199" s="211" t="s">
        <v>132</v>
      </c>
      <c r="E199" s="212" t="s">
        <v>231</v>
      </c>
      <c r="F199" s="213" t="s">
        <v>232</v>
      </c>
      <c r="G199" s="214" t="s">
        <v>135</v>
      </c>
      <c r="H199" s="215">
        <v>116.09999999999999</v>
      </c>
      <c r="I199" s="216"/>
      <c r="J199" s="217">
        <f>ROUND(I199*H199,2)</f>
        <v>0</v>
      </c>
      <c r="K199" s="213" t="s">
        <v>136</v>
      </c>
      <c r="L199" s="44"/>
      <c r="M199" s="218" t="s">
        <v>1</v>
      </c>
      <c r="N199" s="219" t="s">
        <v>43</v>
      </c>
      <c r="O199" s="91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2" t="s">
        <v>137</v>
      </c>
      <c r="AT199" s="222" t="s">
        <v>132</v>
      </c>
      <c r="AU199" s="222" t="s">
        <v>138</v>
      </c>
      <c r="AY199" s="17" t="s">
        <v>129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7" t="s">
        <v>138</v>
      </c>
      <c r="BK199" s="223">
        <f>ROUND(I199*H199,2)</f>
        <v>0</v>
      </c>
      <c r="BL199" s="17" t="s">
        <v>137</v>
      </c>
      <c r="BM199" s="222" t="s">
        <v>233</v>
      </c>
    </row>
    <row r="200" s="13" customFormat="1">
      <c r="A200" s="13"/>
      <c r="B200" s="224"/>
      <c r="C200" s="225"/>
      <c r="D200" s="226" t="s">
        <v>140</v>
      </c>
      <c r="E200" s="227" t="s">
        <v>1</v>
      </c>
      <c r="F200" s="228" t="s">
        <v>209</v>
      </c>
      <c r="G200" s="225"/>
      <c r="H200" s="227" t="s">
        <v>1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140</v>
      </c>
      <c r="AU200" s="234" t="s">
        <v>138</v>
      </c>
      <c r="AV200" s="13" t="s">
        <v>82</v>
      </c>
      <c r="AW200" s="13" t="s">
        <v>32</v>
      </c>
      <c r="AX200" s="13" t="s">
        <v>77</v>
      </c>
      <c r="AY200" s="234" t="s">
        <v>129</v>
      </c>
    </row>
    <row r="201" s="14" customFormat="1">
      <c r="A201" s="14"/>
      <c r="B201" s="235"/>
      <c r="C201" s="236"/>
      <c r="D201" s="226" t="s">
        <v>140</v>
      </c>
      <c r="E201" s="237" t="s">
        <v>1</v>
      </c>
      <c r="F201" s="238" t="s">
        <v>217</v>
      </c>
      <c r="G201" s="236"/>
      <c r="H201" s="239">
        <v>69.689999999999998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140</v>
      </c>
      <c r="AU201" s="245" t="s">
        <v>138</v>
      </c>
      <c r="AV201" s="14" t="s">
        <v>138</v>
      </c>
      <c r="AW201" s="14" t="s">
        <v>32</v>
      </c>
      <c r="AX201" s="14" t="s">
        <v>77</v>
      </c>
      <c r="AY201" s="245" t="s">
        <v>129</v>
      </c>
    </row>
    <row r="202" s="13" customFormat="1">
      <c r="A202" s="13"/>
      <c r="B202" s="224"/>
      <c r="C202" s="225"/>
      <c r="D202" s="226" t="s">
        <v>140</v>
      </c>
      <c r="E202" s="227" t="s">
        <v>1</v>
      </c>
      <c r="F202" s="228" t="s">
        <v>211</v>
      </c>
      <c r="G202" s="225"/>
      <c r="H202" s="227" t="s">
        <v>1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140</v>
      </c>
      <c r="AU202" s="234" t="s">
        <v>138</v>
      </c>
      <c r="AV202" s="13" t="s">
        <v>82</v>
      </c>
      <c r="AW202" s="13" t="s">
        <v>32</v>
      </c>
      <c r="AX202" s="13" t="s">
        <v>77</v>
      </c>
      <c r="AY202" s="234" t="s">
        <v>129</v>
      </c>
    </row>
    <row r="203" s="14" customFormat="1">
      <c r="A203" s="14"/>
      <c r="B203" s="235"/>
      <c r="C203" s="236"/>
      <c r="D203" s="226" t="s">
        <v>140</v>
      </c>
      <c r="E203" s="237" t="s">
        <v>1</v>
      </c>
      <c r="F203" s="238" t="s">
        <v>218</v>
      </c>
      <c r="G203" s="236"/>
      <c r="H203" s="239">
        <v>46.409999999999997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140</v>
      </c>
      <c r="AU203" s="245" t="s">
        <v>138</v>
      </c>
      <c r="AV203" s="14" t="s">
        <v>138</v>
      </c>
      <c r="AW203" s="14" t="s">
        <v>32</v>
      </c>
      <c r="AX203" s="14" t="s">
        <v>77</v>
      </c>
      <c r="AY203" s="245" t="s">
        <v>129</v>
      </c>
    </row>
    <row r="204" s="15" customFormat="1">
      <c r="A204" s="15"/>
      <c r="B204" s="246"/>
      <c r="C204" s="247"/>
      <c r="D204" s="226" t="s">
        <v>140</v>
      </c>
      <c r="E204" s="248" t="s">
        <v>1</v>
      </c>
      <c r="F204" s="249" t="s">
        <v>145</v>
      </c>
      <c r="G204" s="247"/>
      <c r="H204" s="250">
        <v>116.09999999999999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6" t="s">
        <v>140</v>
      </c>
      <c r="AU204" s="256" t="s">
        <v>138</v>
      </c>
      <c r="AV204" s="15" t="s">
        <v>137</v>
      </c>
      <c r="AW204" s="15" t="s">
        <v>32</v>
      </c>
      <c r="AX204" s="15" t="s">
        <v>82</v>
      </c>
      <c r="AY204" s="256" t="s">
        <v>129</v>
      </c>
    </row>
    <row r="205" s="2" customFormat="1" ht="24.15" customHeight="1">
      <c r="A205" s="38"/>
      <c r="B205" s="39"/>
      <c r="C205" s="211" t="s">
        <v>234</v>
      </c>
      <c r="D205" s="211" t="s">
        <v>132</v>
      </c>
      <c r="E205" s="212" t="s">
        <v>235</v>
      </c>
      <c r="F205" s="213" t="s">
        <v>236</v>
      </c>
      <c r="G205" s="214" t="s">
        <v>135</v>
      </c>
      <c r="H205" s="215">
        <v>136.05199999999999</v>
      </c>
      <c r="I205" s="216"/>
      <c r="J205" s="217">
        <f>ROUND(I205*H205,2)</f>
        <v>0</v>
      </c>
      <c r="K205" s="213" t="s">
        <v>136</v>
      </c>
      <c r="L205" s="44"/>
      <c r="M205" s="218" t="s">
        <v>1</v>
      </c>
      <c r="N205" s="219" t="s">
        <v>43</v>
      </c>
      <c r="O205" s="91"/>
      <c r="P205" s="220">
        <f>O205*H205</f>
        <v>0</v>
      </c>
      <c r="Q205" s="220">
        <v>4.0000000000000003E-05</v>
      </c>
      <c r="R205" s="220">
        <f>Q205*H205</f>
        <v>0.0054420800000000002</v>
      </c>
      <c r="S205" s="220">
        <v>0</v>
      </c>
      <c r="T205" s="221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2" t="s">
        <v>137</v>
      </c>
      <c r="AT205" s="222" t="s">
        <v>132</v>
      </c>
      <c r="AU205" s="222" t="s">
        <v>138</v>
      </c>
      <c r="AY205" s="17" t="s">
        <v>129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7" t="s">
        <v>138</v>
      </c>
      <c r="BK205" s="223">
        <f>ROUND(I205*H205,2)</f>
        <v>0</v>
      </c>
      <c r="BL205" s="17" t="s">
        <v>137</v>
      </c>
      <c r="BM205" s="222" t="s">
        <v>237</v>
      </c>
    </row>
    <row r="206" s="13" customFormat="1">
      <c r="A206" s="13"/>
      <c r="B206" s="224"/>
      <c r="C206" s="225"/>
      <c r="D206" s="226" t="s">
        <v>140</v>
      </c>
      <c r="E206" s="227" t="s">
        <v>1</v>
      </c>
      <c r="F206" s="228" t="s">
        <v>182</v>
      </c>
      <c r="G206" s="225"/>
      <c r="H206" s="227" t="s">
        <v>1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140</v>
      </c>
      <c r="AU206" s="234" t="s">
        <v>138</v>
      </c>
      <c r="AV206" s="13" t="s">
        <v>82</v>
      </c>
      <c r="AW206" s="13" t="s">
        <v>32</v>
      </c>
      <c r="AX206" s="13" t="s">
        <v>77</v>
      </c>
      <c r="AY206" s="234" t="s">
        <v>129</v>
      </c>
    </row>
    <row r="207" s="14" customFormat="1">
      <c r="A207" s="14"/>
      <c r="B207" s="235"/>
      <c r="C207" s="236"/>
      <c r="D207" s="226" t="s">
        <v>140</v>
      </c>
      <c r="E207" s="237" t="s">
        <v>1</v>
      </c>
      <c r="F207" s="238" t="s">
        <v>238</v>
      </c>
      <c r="G207" s="236"/>
      <c r="H207" s="239">
        <v>19.952000000000002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140</v>
      </c>
      <c r="AU207" s="245" t="s">
        <v>138</v>
      </c>
      <c r="AV207" s="14" t="s">
        <v>138</v>
      </c>
      <c r="AW207" s="14" t="s">
        <v>32</v>
      </c>
      <c r="AX207" s="14" t="s">
        <v>77</v>
      </c>
      <c r="AY207" s="245" t="s">
        <v>129</v>
      </c>
    </row>
    <row r="208" s="13" customFormat="1">
      <c r="A208" s="13"/>
      <c r="B208" s="224"/>
      <c r="C208" s="225"/>
      <c r="D208" s="226" t="s">
        <v>140</v>
      </c>
      <c r="E208" s="227" t="s">
        <v>1</v>
      </c>
      <c r="F208" s="228" t="s">
        <v>209</v>
      </c>
      <c r="G208" s="225"/>
      <c r="H208" s="227" t="s">
        <v>1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140</v>
      </c>
      <c r="AU208" s="234" t="s">
        <v>138</v>
      </c>
      <c r="AV208" s="13" t="s">
        <v>82</v>
      </c>
      <c r="AW208" s="13" t="s">
        <v>32</v>
      </c>
      <c r="AX208" s="13" t="s">
        <v>77</v>
      </c>
      <c r="AY208" s="234" t="s">
        <v>129</v>
      </c>
    </row>
    <row r="209" s="14" customFormat="1">
      <c r="A209" s="14"/>
      <c r="B209" s="235"/>
      <c r="C209" s="236"/>
      <c r="D209" s="226" t="s">
        <v>140</v>
      </c>
      <c r="E209" s="237" t="s">
        <v>1</v>
      </c>
      <c r="F209" s="238" t="s">
        <v>217</v>
      </c>
      <c r="G209" s="236"/>
      <c r="H209" s="239">
        <v>69.689999999999998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140</v>
      </c>
      <c r="AU209" s="245" t="s">
        <v>138</v>
      </c>
      <c r="AV209" s="14" t="s">
        <v>138</v>
      </c>
      <c r="AW209" s="14" t="s">
        <v>32</v>
      </c>
      <c r="AX209" s="14" t="s">
        <v>77</v>
      </c>
      <c r="AY209" s="245" t="s">
        <v>129</v>
      </c>
    </row>
    <row r="210" s="13" customFormat="1">
      <c r="A210" s="13"/>
      <c r="B210" s="224"/>
      <c r="C210" s="225"/>
      <c r="D210" s="226" t="s">
        <v>140</v>
      </c>
      <c r="E210" s="227" t="s">
        <v>1</v>
      </c>
      <c r="F210" s="228" t="s">
        <v>211</v>
      </c>
      <c r="G210" s="225"/>
      <c r="H210" s="227" t="s">
        <v>1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140</v>
      </c>
      <c r="AU210" s="234" t="s">
        <v>138</v>
      </c>
      <c r="AV210" s="13" t="s">
        <v>82</v>
      </c>
      <c r="AW210" s="13" t="s">
        <v>32</v>
      </c>
      <c r="AX210" s="13" t="s">
        <v>77</v>
      </c>
      <c r="AY210" s="234" t="s">
        <v>129</v>
      </c>
    </row>
    <row r="211" s="14" customFormat="1">
      <c r="A211" s="14"/>
      <c r="B211" s="235"/>
      <c r="C211" s="236"/>
      <c r="D211" s="226" t="s">
        <v>140</v>
      </c>
      <c r="E211" s="237" t="s">
        <v>1</v>
      </c>
      <c r="F211" s="238" t="s">
        <v>218</v>
      </c>
      <c r="G211" s="236"/>
      <c r="H211" s="239">
        <v>46.409999999999997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140</v>
      </c>
      <c r="AU211" s="245" t="s">
        <v>138</v>
      </c>
      <c r="AV211" s="14" t="s">
        <v>138</v>
      </c>
      <c r="AW211" s="14" t="s">
        <v>32</v>
      </c>
      <c r="AX211" s="14" t="s">
        <v>77</v>
      </c>
      <c r="AY211" s="245" t="s">
        <v>129</v>
      </c>
    </row>
    <row r="212" s="15" customFormat="1">
      <c r="A212" s="15"/>
      <c r="B212" s="246"/>
      <c r="C212" s="247"/>
      <c r="D212" s="226" t="s">
        <v>140</v>
      </c>
      <c r="E212" s="248" t="s">
        <v>1</v>
      </c>
      <c r="F212" s="249" t="s">
        <v>145</v>
      </c>
      <c r="G212" s="247"/>
      <c r="H212" s="250">
        <v>136.05199999999999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6" t="s">
        <v>140</v>
      </c>
      <c r="AU212" s="256" t="s">
        <v>138</v>
      </c>
      <c r="AV212" s="15" t="s">
        <v>137</v>
      </c>
      <c r="AW212" s="15" t="s">
        <v>32</v>
      </c>
      <c r="AX212" s="15" t="s">
        <v>82</v>
      </c>
      <c r="AY212" s="256" t="s">
        <v>129</v>
      </c>
    </row>
    <row r="213" s="2" customFormat="1" ht="16.5" customHeight="1">
      <c r="A213" s="38"/>
      <c r="B213" s="39"/>
      <c r="C213" s="211" t="s">
        <v>239</v>
      </c>
      <c r="D213" s="211" t="s">
        <v>132</v>
      </c>
      <c r="E213" s="212" t="s">
        <v>240</v>
      </c>
      <c r="F213" s="213" t="s">
        <v>241</v>
      </c>
      <c r="G213" s="214" t="s">
        <v>187</v>
      </c>
      <c r="H213" s="215">
        <v>5</v>
      </c>
      <c r="I213" s="216"/>
      <c r="J213" s="217">
        <f>ROUND(I213*H213,2)</f>
        <v>0</v>
      </c>
      <c r="K213" s="213" t="s">
        <v>136</v>
      </c>
      <c r="L213" s="44"/>
      <c r="M213" s="218" t="s">
        <v>1</v>
      </c>
      <c r="N213" s="219" t="s">
        <v>43</v>
      </c>
      <c r="O213" s="91"/>
      <c r="P213" s="220">
        <f>O213*H213</f>
        <v>0</v>
      </c>
      <c r="Q213" s="220">
        <v>0.00011</v>
      </c>
      <c r="R213" s="220">
        <f>Q213*H213</f>
        <v>0.00055000000000000003</v>
      </c>
      <c r="S213" s="220">
        <v>0</v>
      </c>
      <c r="T213" s="221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2" t="s">
        <v>137</v>
      </c>
      <c r="AT213" s="222" t="s">
        <v>132</v>
      </c>
      <c r="AU213" s="222" t="s">
        <v>138</v>
      </c>
      <c r="AY213" s="17" t="s">
        <v>129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7" t="s">
        <v>138</v>
      </c>
      <c r="BK213" s="223">
        <f>ROUND(I213*H213,2)</f>
        <v>0</v>
      </c>
      <c r="BL213" s="17" t="s">
        <v>137</v>
      </c>
      <c r="BM213" s="222" t="s">
        <v>242</v>
      </c>
    </row>
    <row r="214" s="13" customFormat="1">
      <c r="A214" s="13"/>
      <c r="B214" s="224"/>
      <c r="C214" s="225"/>
      <c r="D214" s="226" t="s">
        <v>140</v>
      </c>
      <c r="E214" s="227" t="s">
        <v>1</v>
      </c>
      <c r="F214" s="228" t="s">
        <v>155</v>
      </c>
      <c r="G214" s="225"/>
      <c r="H214" s="227" t="s">
        <v>1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140</v>
      </c>
      <c r="AU214" s="234" t="s">
        <v>138</v>
      </c>
      <c r="AV214" s="13" t="s">
        <v>82</v>
      </c>
      <c r="AW214" s="13" t="s">
        <v>32</v>
      </c>
      <c r="AX214" s="13" t="s">
        <v>77</v>
      </c>
      <c r="AY214" s="234" t="s">
        <v>129</v>
      </c>
    </row>
    <row r="215" s="14" customFormat="1">
      <c r="A215" s="14"/>
      <c r="B215" s="235"/>
      <c r="C215" s="236"/>
      <c r="D215" s="226" t="s">
        <v>140</v>
      </c>
      <c r="E215" s="237" t="s">
        <v>1</v>
      </c>
      <c r="F215" s="238" t="s">
        <v>161</v>
      </c>
      <c r="G215" s="236"/>
      <c r="H215" s="239">
        <v>5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140</v>
      </c>
      <c r="AU215" s="245" t="s">
        <v>138</v>
      </c>
      <c r="AV215" s="14" t="s">
        <v>138</v>
      </c>
      <c r="AW215" s="14" t="s">
        <v>32</v>
      </c>
      <c r="AX215" s="14" t="s">
        <v>82</v>
      </c>
      <c r="AY215" s="245" t="s">
        <v>129</v>
      </c>
    </row>
    <row r="216" s="2" customFormat="1" ht="24.15" customHeight="1">
      <c r="A216" s="38"/>
      <c r="B216" s="39"/>
      <c r="C216" s="257" t="s">
        <v>243</v>
      </c>
      <c r="D216" s="257" t="s">
        <v>225</v>
      </c>
      <c r="E216" s="258" t="s">
        <v>244</v>
      </c>
      <c r="F216" s="259" t="s">
        <v>245</v>
      </c>
      <c r="G216" s="260" t="s">
        <v>187</v>
      </c>
      <c r="H216" s="261">
        <v>5</v>
      </c>
      <c r="I216" s="262"/>
      <c r="J216" s="263">
        <f>ROUND(I216*H216,2)</f>
        <v>0</v>
      </c>
      <c r="K216" s="259" t="s">
        <v>1</v>
      </c>
      <c r="L216" s="264"/>
      <c r="M216" s="265" t="s">
        <v>1</v>
      </c>
      <c r="N216" s="266" t="s">
        <v>43</v>
      </c>
      <c r="O216" s="91"/>
      <c r="P216" s="220">
        <f>O216*H216</f>
        <v>0</v>
      </c>
      <c r="Q216" s="220">
        <v>0.012</v>
      </c>
      <c r="R216" s="220">
        <f>Q216*H216</f>
        <v>0.059999999999999998</v>
      </c>
      <c r="S216" s="220">
        <v>0</v>
      </c>
      <c r="T216" s="221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2" t="s">
        <v>178</v>
      </c>
      <c r="AT216" s="222" t="s">
        <v>225</v>
      </c>
      <c r="AU216" s="222" t="s">
        <v>138</v>
      </c>
      <c r="AY216" s="17" t="s">
        <v>129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7" t="s">
        <v>138</v>
      </c>
      <c r="BK216" s="223">
        <f>ROUND(I216*H216,2)</f>
        <v>0</v>
      </c>
      <c r="BL216" s="17" t="s">
        <v>137</v>
      </c>
      <c r="BM216" s="222" t="s">
        <v>246</v>
      </c>
    </row>
    <row r="217" s="2" customFormat="1" ht="24.15" customHeight="1">
      <c r="A217" s="38"/>
      <c r="B217" s="39"/>
      <c r="C217" s="211" t="s">
        <v>7</v>
      </c>
      <c r="D217" s="211" t="s">
        <v>132</v>
      </c>
      <c r="E217" s="212" t="s">
        <v>247</v>
      </c>
      <c r="F217" s="213" t="s">
        <v>248</v>
      </c>
      <c r="G217" s="214" t="s">
        <v>135</v>
      </c>
      <c r="H217" s="215">
        <v>53.174999999999997</v>
      </c>
      <c r="I217" s="216"/>
      <c r="J217" s="217">
        <f>ROUND(I217*H217,2)</f>
        <v>0</v>
      </c>
      <c r="K217" s="213" t="s">
        <v>136</v>
      </c>
      <c r="L217" s="44"/>
      <c r="M217" s="218" t="s">
        <v>1</v>
      </c>
      <c r="N217" s="219" t="s">
        <v>43</v>
      </c>
      <c r="O217" s="91"/>
      <c r="P217" s="220">
        <f>O217*H217</f>
        <v>0</v>
      </c>
      <c r="Q217" s="220">
        <v>0</v>
      </c>
      <c r="R217" s="220">
        <f>Q217*H217</f>
        <v>0</v>
      </c>
      <c r="S217" s="220">
        <v>0.108</v>
      </c>
      <c r="T217" s="221">
        <f>S217*H217</f>
        <v>5.7428999999999997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2" t="s">
        <v>137</v>
      </c>
      <c r="AT217" s="222" t="s">
        <v>132</v>
      </c>
      <c r="AU217" s="222" t="s">
        <v>138</v>
      </c>
      <c r="AY217" s="17" t="s">
        <v>129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7" t="s">
        <v>138</v>
      </c>
      <c r="BK217" s="223">
        <f>ROUND(I217*H217,2)</f>
        <v>0</v>
      </c>
      <c r="BL217" s="17" t="s">
        <v>137</v>
      </c>
      <c r="BM217" s="222" t="s">
        <v>249</v>
      </c>
    </row>
    <row r="218" s="13" customFormat="1">
      <c r="A218" s="13"/>
      <c r="B218" s="224"/>
      <c r="C218" s="225"/>
      <c r="D218" s="226" t="s">
        <v>140</v>
      </c>
      <c r="E218" s="227" t="s">
        <v>1</v>
      </c>
      <c r="F218" s="228" t="s">
        <v>209</v>
      </c>
      <c r="G218" s="225"/>
      <c r="H218" s="227" t="s">
        <v>1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140</v>
      </c>
      <c r="AU218" s="234" t="s">
        <v>138</v>
      </c>
      <c r="AV218" s="13" t="s">
        <v>82</v>
      </c>
      <c r="AW218" s="13" t="s">
        <v>32</v>
      </c>
      <c r="AX218" s="13" t="s">
        <v>77</v>
      </c>
      <c r="AY218" s="234" t="s">
        <v>129</v>
      </c>
    </row>
    <row r="219" s="14" customFormat="1">
      <c r="A219" s="14"/>
      <c r="B219" s="235"/>
      <c r="C219" s="236"/>
      <c r="D219" s="226" t="s">
        <v>140</v>
      </c>
      <c r="E219" s="237" t="s">
        <v>1</v>
      </c>
      <c r="F219" s="238" t="s">
        <v>250</v>
      </c>
      <c r="G219" s="236"/>
      <c r="H219" s="239">
        <v>19.5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140</v>
      </c>
      <c r="AU219" s="245" t="s">
        <v>138</v>
      </c>
      <c r="AV219" s="14" t="s">
        <v>138</v>
      </c>
      <c r="AW219" s="14" t="s">
        <v>32</v>
      </c>
      <c r="AX219" s="14" t="s">
        <v>77</v>
      </c>
      <c r="AY219" s="245" t="s">
        <v>129</v>
      </c>
    </row>
    <row r="220" s="13" customFormat="1">
      <c r="A220" s="13"/>
      <c r="B220" s="224"/>
      <c r="C220" s="225"/>
      <c r="D220" s="226" t="s">
        <v>140</v>
      </c>
      <c r="E220" s="227" t="s">
        <v>1</v>
      </c>
      <c r="F220" s="228" t="s">
        <v>211</v>
      </c>
      <c r="G220" s="225"/>
      <c r="H220" s="227" t="s">
        <v>1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140</v>
      </c>
      <c r="AU220" s="234" t="s">
        <v>138</v>
      </c>
      <c r="AV220" s="13" t="s">
        <v>82</v>
      </c>
      <c r="AW220" s="13" t="s">
        <v>32</v>
      </c>
      <c r="AX220" s="13" t="s">
        <v>77</v>
      </c>
      <c r="AY220" s="234" t="s">
        <v>129</v>
      </c>
    </row>
    <row r="221" s="14" customFormat="1">
      <c r="A221" s="14"/>
      <c r="B221" s="235"/>
      <c r="C221" s="236"/>
      <c r="D221" s="226" t="s">
        <v>140</v>
      </c>
      <c r="E221" s="237" t="s">
        <v>1</v>
      </c>
      <c r="F221" s="238" t="s">
        <v>251</v>
      </c>
      <c r="G221" s="236"/>
      <c r="H221" s="239">
        <v>33.674999999999997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140</v>
      </c>
      <c r="AU221" s="245" t="s">
        <v>138</v>
      </c>
      <c r="AV221" s="14" t="s">
        <v>138</v>
      </c>
      <c r="AW221" s="14" t="s">
        <v>32</v>
      </c>
      <c r="AX221" s="14" t="s">
        <v>77</v>
      </c>
      <c r="AY221" s="245" t="s">
        <v>129</v>
      </c>
    </row>
    <row r="222" s="15" customFormat="1">
      <c r="A222" s="15"/>
      <c r="B222" s="246"/>
      <c r="C222" s="247"/>
      <c r="D222" s="226" t="s">
        <v>140</v>
      </c>
      <c r="E222" s="248" t="s">
        <v>1</v>
      </c>
      <c r="F222" s="249" t="s">
        <v>145</v>
      </c>
      <c r="G222" s="247"/>
      <c r="H222" s="250">
        <v>53.174999999999997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6" t="s">
        <v>140</v>
      </c>
      <c r="AU222" s="256" t="s">
        <v>138</v>
      </c>
      <c r="AV222" s="15" t="s">
        <v>137</v>
      </c>
      <c r="AW222" s="15" t="s">
        <v>32</v>
      </c>
      <c r="AX222" s="15" t="s">
        <v>82</v>
      </c>
      <c r="AY222" s="256" t="s">
        <v>129</v>
      </c>
    </row>
    <row r="223" s="2" customFormat="1" ht="24.15" customHeight="1">
      <c r="A223" s="38"/>
      <c r="B223" s="39"/>
      <c r="C223" s="211" t="s">
        <v>252</v>
      </c>
      <c r="D223" s="211" t="s">
        <v>132</v>
      </c>
      <c r="E223" s="212" t="s">
        <v>253</v>
      </c>
      <c r="F223" s="213" t="s">
        <v>254</v>
      </c>
      <c r="G223" s="214" t="s">
        <v>135</v>
      </c>
      <c r="H223" s="215">
        <v>10.41</v>
      </c>
      <c r="I223" s="216"/>
      <c r="J223" s="217">
        <f>ROUND(I223*H223,2)</f>
        <v>0</v>
      </c>
      <c r="K223" s="213" t="s">
        <v>136</v>
      </c>
      <c r="L223" s="44"/>
      <c r="M223" s="218" t="s">
        <v>1</v>
      </c>
      <c r="N223" s="219" t="s">
        <v>43</v>
      </c>
      <c r="O223" s="91"/>
      <c r="P223" s="220">
        <f>O223*H223</f>
        <v>0</v>
      </c>
      <c r="Q223" s="220">
        <v>0</v>
      </c>
      <c r="R223" s="220">
        <f>Q223*H223</f>
        <v>0</v>
      </c>
      <c r="S223" s="220">
        <v>0.128</v>
      </c>
      <c r="T223" s="221">
        <f>S223*H223</f>
        <v>1.3324800000000001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2" t="s">
        <v>137</v>
      </c>
      <c r="AT223" s="222" t="s">
        <v>132</v>
      </c>
      <c r="AU223" s="222" t="s">
        <v>138</v>
      </c>
      <c r="AY223" s="17" t="s">
        <v>129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7" t="s">
        <v>138</v>
      </c>
      <c r="BK223" s="223">
        <f>ROUND(I223*H223,2)</f>
        <v>0</v>
      </c>
      <c r="BL223" s="17" t="s">
        <v>137</v>
      </c>
      <c r="BM223" s="222" t="s">
        <v>255</v>
      </c>
    </row>
    <row r="224" s="13" customFormat="1">
      <c r="A224" s="13"/>
      <c r="B224" s="224"/>
      <c r="C224" s="225"/>
      <c r="D224" s="226" t="s">
        <v>140</v>
      </c>
      <c r="E224" s="227" t="s">
        <v>1</v>
      </c>
      <c r="F224" s="228" t="s">
        <v>209</v>
      </c>
      <c r="G224" s="225"/>
      <c r="H224" s="227" t="s">
        <v>1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140</v>
      </c>
      <c r="AU224" s="234" t="s">
        <v>138</v>
      </c>
      <c r="AV224" s="13" t="s">
        <v>82</v>
      </c>
      <c r="AW224" s="13" t="s">
        <v>32</v>
      </c>
      <c r="AX224" s="13" t="s">
        <v>77</v>
      </c>
      <c r="AY224" s="234" t="s">
        <v>129</v>
      </c>
    </row>
    <row r="225" s="14" customFormat="1">
      <c r="A225" s="14"/>
      <c r="B225" s="235"/>
      <c r="C225" s="236"/>
      <c r="D225" s="226" t="s">
        <v>140</v>
      </c>
      <c r="E225" s="237" t="s">
        <v>1</v>
      </c>
      <c r="F225" s="238" t="s">
        <v>256</v>
      </c>
      <c r="G225" s="236"/>
      <c r="H225" s="239">
        <v>10.41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140</v>
      </c>
      <c r="AU225" s="245" t="s">
        <v>138</v>
      </c>
      <c r="AV225" s="14" t="s">
        <v>138</v>
      </c>
      <c r="AW225" s="14" t="s">
        <v>32</v>
      </c>
      <c r="AX225" s="14" t="s">
        <v>82</v>
      </c>
      <c r="AY225" s="245" t="s">
        <v>129</v>
      </c>
    </row>
    <row r="226" s="2" customFormat="1" ht="37.8" customHeight="1">
      <c r="A226" s="38"/>
      <c r="B226" s="39"/>
      <c r="C226" s="211" t="s">
        <v>257</v>
      </c>
      <c r="D226" s="211" t="s">
        <v>132</v>
      </c>
      <c r="E226" s="212" t="s">
        <v>258</v>
      </c>
      <c r="F226" s="213" t="s">
        <v>259</v>
      </c>
      <c r="G226" s="214" t="s">
        <v>207</v>
      </c>
      <c r="H226" s="215">
        <v>11.702</v>
      </c>
      <c r="I226" s="216"/>
      <c r="J226" s="217">
        <f>ROUND(I226*H226,2)</f>
        <v>0</v>
      </c>
      <c r="K226" s="213" t="s">
        <v>136</v>
      </c>
      <c r="L226" s="44"/>
      <c r="M226" s="218" t="s">
        <v>1</v>
      </c>
      <c r="N226" s="219" t="s">
        <v>43</v>
      </c>
      <c r="O226" s="91"/>
      <c r="P226" s="220">
        <f>O226*H226</f>
        <v>0</v>
      </c>
      <c r="Q226" s="220">
        <v>0</v>
      </c>
      <c r="R226" s="220">
        <f>Q226*H226</f>
        <v>0</v>
      </c>
      <c r="S226" s="220">
        <v>2.2000000000000002</v>
      </c>
      <c r="T226" s="221">
        <f>S226*H226</f>
        <v>25.744400000000002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2" t="s">
        <v>137</v>
      </c>
      <c r="AT226" s="222" t="s">
        <v>132</v>
      </c>
      <c r="AU226" s="222" t="s">
        <v>138</v>
      </c>
      <c r="AY226" s="17" t="s">
        <v>129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7" t="s">
        <v>138</v>
      </c>
      <c r="BK226" s="223">
        <f>ROUND(I226*H226,2)</f>
        <v>0</v>
      </c>
      <c r="BL226" s="17" t="s">
        <v>137</v>
      </c>
      <c r="BM226" s="222" t="s">
        <v>260</v>
      </c>
    </row>
    <row r="227" s="13" customFormat="1">
      <c r="A227" s="13"/>
      <c r="B227" s="224"/>
      <c r="C227" s="225"/>
      <c r="D227" s="226" t="s">
        <v>140</v>
      </c>
      <c r="E227" s="227" t="s">
        <v>1</v>
      </c>
      <c r="F227" s="228" t="s">
        <v>209</v>
      </c>
      <c r="G227" s="225"/>
      <c r="H227" s="227" t="s">
        <v>1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140</v>
      </c>
      <c r="AU227" s="234" t="s">
        <v>138</v>
      </c>
      <c r="AV227" s="13" t="s">
        <v>82</v>
      </c>
      <c r="AW227" s="13" t="s">
        <v>32</v>
      </c>
      <c r="AX227" s="13" t="s">
        <v>77</v>
      </c>
      <c r="AY227" s="234" t="s">
        <v>129</v>
      </c>
    </row>
    <row r="228" s="14" customFormat="1">
      <c r="A228" s="14"/>
      <c r="B228" s="235"/>
      <c r="C228" s="236"/>
      <c r="D228" s="226" t="s">
        <v>140</v>
      </c>
      <c r="E228" s="237" t="s">
        <v>1</v>
      </c>
      <c r="F228" s="238" t="s">
        <v>261</v>
      </c>
      <c r="G228" s="236"/>
      <c r="H228" s="239">
        <v>6.9539999999999997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140</v>
      </c>
      <c r="AU228" s="245" t="s">
        <v>138</v>
      </c>
      <c r="AV228" s="14" t="s">
        <v>138</v>
      </c>
      <c r="AW228" s="14" t="s">
        <v>32</v>
      </c>
      <c r="AX228" s="14" t="s">
        <v>77</v>
      </c>
      <c r="AY228" s="245" t="s">
        <v>129</v>
      </c>
    </row>
    <row r="229" s="13" customFormat="1">
      <c r="A229" s="13"/>
      <c r="B229" s="224"/>
      <c r="C229" s="225"/>
      <c r="D229" s="226" t="s">
        <v>140</v>
      </c>
      <c r="E229" s="227" t="s">
        <v>1</v>
      </c>
      <c r="F229" s="228" t="s">
        <v>211</v>
      </c>
      <c r="G229" s="225"/>
      <c r="H229" s="227" t="s">
        <v>1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140</v>
      </c>
      <c r="AU229" s="234" t="s">
        <v>138</v>
      </c>
      <c r="AV229" s="13" t="s">
        <v>82</v>
      </c>
      <c r="AW229" s="13" t="s">
        <v>32</v>
      </c>
      <c r="AX229" s="13" t="s">
        <v>77</v>
      </c>
      <c r="AY229" s="234" t="s">
        <v>129</v>
      </c>
    </row>
    <row r="230" s="14" customFormat="1">
      <c r="A230" s="14"/>
      <c r="B230" s="235"/>
      <c r="C230" s="236"/>
      <c r="D230" s="226" t="s">
        <v>140</v>
      </c>
      <c r="E230" s="237" t="s">
        <v>1</v>
      </c>
      <c r="F230" s="238" t="s">
        <v>262</v>
      </c>
      <c r="G230" s="236"/>
      <c r="H230" s="239">
        <v>4.7480000000000002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140</v>
      </c>
      <c r="AU230" s="245" t="s">
        <v>138</v>
      </c>
      <c r="AV230" s="14" t="s">
        <v>138</v>
      </c>
      <c r="AW230" s="14" t="s">
        <v>32</v>
      </c>
      <c r="AX230" s="14" t="s">
        <v>77</v>
      </c>
      <c r="AY230" s="245" t="s">
        <v>129</v>
      </c>
    </row>
    <row r="231" s="15" customFormat="1">
      <c r="A231" s="15"/>
      <c r="B231" s="246"/>
      <c r="C231" s="247"/>
      <c r="D231" s="226" t="s">
        <v>140</v>
      </c>
      <c r="E231" s="248" t="s">
        <v>1</v>
      </c>
      <c r="F231" s="249" t="s">
        <v>145</v>
      </c>
      <c r="G231" s="247"/>
      <c r="H231" s="250">
        <v>11.702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6" t="s">
        <v>140</v>
      </c>
      <c r="AU231" s="256" t="s">
        <v>138</v>
      </c>
      <c r="AV231" s="15" t="s">
        <v>137</v>
      </c>
      <c r="AW231" s="15" t="s">
        <v>32</v>
      </c>
      <c r="AX231" s="15" t="s">
        <v>82</v>
      </c>
      <c r="AY231" s="256" t="s">
        <v>129</v>
      </c>
    </row>
    <row r="232" s="2" customFormat="1" ht="21.75" customHeight="1">
      <c r="A232" s="38"/>
      <c r="B232" s="39"/>
      <c r="C232" s="211" t="s">
        <v>263</v>
      </c>
      <c r="D232" s="211" t="s">
        <v>132</v>
      </c>
      <c r="E232" s="212" t="s">
        <v>264</v>
      </c>
      <c r="F232" s="213" t="s">
        <v>265</v>
      </c>
      <c r="G232" s="214" t="s">
        <v>135</v>
      </c>
      <c r="H232" s="215">
        <v>11.199999999999999</v>
      </c>
      <c r="I232" s="216"/>
      <c r="J232" s="217">
        <f>ROUND(I232*H232,2)</f>
        <v>0</v>
      </c>
      <c r="K232" s="213" t="s">
        <v>136</v>
      </c>
      <c r="L232" s="44"/>
      <c r="M232" s="218" t="s">
        <v>1</v>
      </c>
      <c r="N232" s="219" t="s">
        <v>43</v>
      </c>
      <c r="O232" s="91"/>
      <c r="P232" s="220">
        <f>O232*H232</f>
        <v>0</v>
      </c>
      <c r="Q232" s="220">
        <v>0</v>
      </c>
      <c r="R232" s="220">
        <f>Q232*H232</f>
        <v>0</v>
      </c>
      <c r="S232" s="220">
        <v>0.075999999999999998</v>
      </c>
      <c r="T232" s="221">
        <f>S232*H232</f>
        <v>0.85119999999999996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2" t="s">
        <v>137</v>
      </c>
      <c r="AT232" s="222" t="s">
        <v>132</v>
      </c>
      <c r="AU232" s="222" t="s">
        <v>138</v>
      </c>
      <c r="AY232" s="17" t="s">
        <v>129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7" t="s">
        <v>138</v>
      </c>
      <c r="BK232" s="223">
        <f>ROUND(I232*H232,2)</f>
        <v>0</v>
      </c>
      <c r="BL232" s="17" t="s">
        <v>137</v>
      </c>
      <c r="BM232" s="222" t="s">
        <v>266</v>
      </c>
    </row>
    <row r="233" s="13" customFormat="1">
      <c r="A233" s="13"/>
      <c r="B233" s="224"/>
      <c r="C233" s="225"/>
      <c r="D233" s="226" t="s">
        <v>140</v>
      </c>
      <c r="E233" s="227" t="s">
        <v>1</v>
      </c>
      <c r="F233" s="228" t="s">
        <v>223</v>
      </c>
      <c r="G233" s="225"/>
      <c r="H233" s="227" t="s">
        <v>1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140</v>
      </c>
      <c r="AU233" s="234" t="s">
        <v>138</v>
      </c>
      <c r="AV233" s="13" t="s">
        <v>82</v>
      </c>
      <c r="AW233" s="13" t="s">
        <v>32</v>
      </c>
      <c r="AX233" s="13" t="s">
        <v>77</v>
      </c>
      <c r="AY233" s="234" t="s">
        <v>129</v>
      </c>
    </row>
    <row r="234" s="14" customFormat="1">
      <c r="A234" s="14"/>
      <c r="B234" s="235"/>
      <c r="C234" s="236"/>
      <c r="D234" s="226" t="s">
        <v>140</v>
      </c>
      <c r="E234" s="237" t="s">
        <v>1</v>
      </c>
      <c r="F234" s="238" t="s">
        <v>267</v>
      </c>
      <c r="G234" s="236"/>
      <c r="H234" s="239">
        <v>11.199999999999999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140</v>
      </c>
      <c r="AU234" s="245" t="s">
        <v>138</v>
      </c>
      <c r="AV234" s="14" t="s">
        <v>138</v>
      </c>
      <c r="AW234" s="14" t="s">
        <v>32</v>
      </c>
      <c r="AX234" s="14" t="s">
        <v>82</v>
      </c>
      <c r="AY234" s="245" t="s">
        <v>129</v>
      </c>
    </row>
    <row r="235" s="2" customFormat="1" ht="24.15" customHeight="1">
      <c r="A235" s="38"/>
      <c r="B235" s="39"/>
      <c r="C235" s="211" t="s">
        <v>268</v>
      </c>
      <c r="D235" s="211" t="s">
        <v>132</v>
      </c>
      <c r="E235" s="212" t="s">
        <v>269</v>
      </c>
      <c r="F235" s="213" t="s">
        <v>270</v>
      </c>
      <c r="G235" s="214" t="s">
        <v>153</v>
      </c>
      <c r="H235" s="215">
        <v>2.6000000000000001</v>
      </c>
      <c r="I235" s="216"/>
      <c r="J235" s="217">
        <f>ROUND(I235*H235,2)</f>
        <v>0</v>
      </c>
      <c r="K235" s="213" t="s">
        <v>136</v>
      </c>
      <c r="L235" s="44"/>
      <c r="M235" s="218" t="s">
        <v>1</v>
      </c>
      <c r="N235" s="219" t="s">
        <v>43</v>
      </c>
      <c r="O235" s="91"/>
      <c r="P235" s="220">
        <f>O235*H235</f>
        <v>0</v>
      </c>
      <c r="Q235" s="220">
        <v>0</v>
      </c>
      <c r="R235" s="220">
        <f>Q235*H235</f>
        <v>0</v>
      </c>
      <c r="S235" s="220">
        <v>0.016</v>
      </c>
      <c r="T235" s="221">
        <f>S235*H235</f>
        <v>0.041600000000000005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2" t="s">
        <v>137</v>
      </c>
      <c r="AT235" s="222" t="s">
        <v>132</v>
      </c>
      <c r="AU235" s="222" t="s">
        <v>138</v>
      </c>
      <c r="AY235" s="17" t="s">
        <v>129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7" t="s">
        <v>138</v>
      </c>
      <c r="BK235" s="223">
        <f>ROUND(I235*H235,2)</f>
        <v>0</v>
      </c>
      <c r="BL235" s="17" t="s">
        <v>137</v>
      </c>
      <c r="BM235" s="222" t="s">
        <v>271</v>
      </c>
    </row>
    <row r="236" s="13" customFormat="1">
      <c r="A236" s="13"/>
      <c r="B236" s="224"/>
      <c r="C236" s="225"/>
      <c r="D236" s="226" t="s">
        <v>140</v>
      </c>
      <c r="E236" s="227" t="s">
        <v>1</v>
      </c>
      <c r="F236" s="228" t="s">
        <v>182</v>
      </c>
      <c r="G236" s="225"/>
      <c r="H236" s="227" t="s">
        <v>1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140</v>
      </c>
      <c r="AU236" s="234" t="s">
        <v>138</v>
      </c>
      <c r="AV236" s="13" t="s">
        <v>82</v>
      </c>
      <c r="AW236" s="13" t="s">
        <v>32</v>
      </c>
      <c r="AX236" s="13" t="s">
        <v>77</v>
      </c>
      <c r="AY236" s="234" t="s">
        <v>129</v>
      </c>
    </row>
    <row r="237" s="14" customFormat="1">
      <c r="A237" s="14"/>
      <c r="B237" s="235"/>
      <c r="C237" s="236"/>
      <c r="D237" s="226" t="s">
        <v>140</v>
      </c>
      <c r="E237" s="237" t="s">
        <v>1</v>
      </c>
      <c r="F237" s="238" t="s">
        <v>272</v>
      </c>
      <c r="G237" s="236"/>
      <c r="H237" s="239">
        <v>2.6000000000000001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140</v>
      </c>
      <c r="AU237" s="245" t="s">
        <v>138</v>
      </c>
      <c r="AV237" s="14" t="s">
        <v>138</v>
      </c>
      <c r="AW237" s="14" t="s">
        <v>32</v>
      </c>
      <c r="AX237" s="14" t="s">
        <v>82</v>
      </c>
      <c r="AY237" s="245" t="s">
        <v>129</v>
      </c>
    </row>
    <row r="238" s="2" customFormat="1" ht="24.15" customHeight="1">
      <c r="A238" s="38"/>
      <c r="B238" s="39"/>
      <c r="C238" s="211" t="s">
        <v>273</v>
      </c>
      <c r="D238" s="211" t="s">
        <v>132</v>
      </c>
      <c r="E238" s="212" t="s">
        <v>274</v>
      </c>
      <c r="F238" s="213" t="s">
        <v>275</v>
      </c>
      <c r="G238" s="214" t="s">
        <v>153</v>
      </c>
      <c r="H238" s="215">
        <v>2.6000000000000001</v>
      </c>
      <c r="I238" s="216"/>
      <c r="J238" s="217">
        <f>ROUND(I238*H238,2)</f>
        <v>0</v>
      </c>
      <c r="K238" s="213" t="s">
        <v>136</v>
      </c>
      <c r="L238" s="44"/>
      <c r="M238" s="218" t="s">
        <v>1</v>
      </c>
      <c r="N238" s="219" t="s">
        <v>43</v>
      </c>
      <c r="O238" s="91"/>
      <c r="P238" s="220">
        <f>O238*H238</f>
        <v>0</v>
      </c>
      <c r="Q238" s="220">
        <v>0</v>
      </c>
      <c r="R238" s="220">
        <f>Q238*H238</f>
        <v>0</v>
      </c>
      <c r="S238" s="220">
        <v>0.045999999999999999</v>
      </c>
      <c r="T238" s="221">
        <f>S238*H238</f>
        <v>0.1196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2" t="s">
        <v>137</v>
      </c>
      <c r="AT238" s="222" t="s">
        <v>132</v>
      </c>
      <c r="AU238" s="222" t="s">
        <v>138</v>
      </c>
      <c r="AY238" s="17" t="s">
        <v>129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7" t="s">
        <v>138</v>
      </c>
      <c r="BK238" s="223">
        <f>ROUND(I238*H238,2)</f>
        <v>0</v>
      </c>
      <c r="BL238" s="17" t="s">
        <v>137</v>
      </c>
      <c r="BM238" s="222" t="s">
        <v>276</v>
      </c>
    </row>
    <row r="239" s="13" customFormat="1">
      <c r="A239" s="13"/>
      <c r="B239" s="224"/>
      <c r="C239" s="225"/>
      <c r="D239" s="226" t="s">
        <v>140</v>
      </c>
      <c r="E239" s="227" t="s">
        <v>1</v>
      </c>
      <c r="F239" s="228" t="s">
        <v>182</v>
      </c>
      <c r="G239" s="225"/>
      <c r="H239" s="227" t="s">
        <v>1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140</v>
      </c>
      <c r="AU239" s="234" t="s">
        <v>138</v>
      </c>
      <c r="AV239" s="13" t="s">
        <v>82</v>
      </c>
      <c r="AW239" s="13" t="s">
        <v>32</v>
      </c>
      <c r="AX239" s="13" t="s">
        <v>77</v>
      </c>
      <c r="AY239" s="234" t="s">
        <v>129</v>
      </c>
    </row>
    <row r="240" s="14" customFormat="1">
      <c r="A240" s="14"/>
      <c r="B240" s="235"/>
      <c r="C240" s="236"/>
      <c r="D240" s="226" t="s">
        <v>140</v>
      </c>
      <c r="E240" s="237" t="s">
        <v>1</v>
      </c>
      <c r="F240" s="238" t="s">
        <v>272</v>
      </c>
      <c r="G240" s="236"/>
      <c r="H240" s="239">
        <v>2.6000000000000001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140</v>
      </c>
      <c r="AU240" s="245" t="s">
        <v>138</v>
      </c>
      <c r="AV240" s="14" t="s">
        <v>138</v>
      </c>
      <c r="AW240" s="14" t="s">
        <v>32</v>
      </c>
      <c r="AX240" s="14" t="s">
        <v>82</v>
      </c>
      <c r="AY240" s="245" t="s">
        <v>129</v>
      </c>
    </row>
    <row r="241" s="2" customFormat="1" ht="24.15" customHeight="1">
      <c r="A241" s="38"/>
      <c r="B241" s="39"/>
      <c r="C241" s="211" t="s">
        <v>277</v>
      </c>
      <c r="D241" s="211" t="s">
        <v>132</v>
      </c>
      <c r="E241" s="212" t="s">
        <v>278</v>
      </c>
      <c r="F241" s="213" t="s">
        <v>279</v>
      </c>
      <c r="G241" s="214" t="s">
        <v>153</v>
      </c>
      <c r="H241" s="215">
        <v>3.75</v>
      </c>
      <c r="I241" s="216"/>
      <c r="J241" s="217">
        <f>ROUND(I241*H241,2)</f>
        <v>0</v>
      </c>
      <c r="K241" s="213" t="s">
        <v>136</v>
      </c>
      <c r="L241" s="44"/>
      <c r="M241" s="218" t="s">
        <v>1</v>
      </c>
      <c r="N241" s="219" t="s">
        <v>43</v>
      </c>
      <c r="O241" s="91"/>
      <c r="P241" s="220">
        <f>O241*H241</f>
        <v>0</v>
      </c>
      <c r="Q241" s="220">
        <v>0.00108</v>
      </c>
      <c r="R241" s="220">
        <f>Q241*H241</f>
        <v>0.0040499999999999998</v>
      </c>
      <c r="S241" s="220">
        <v>0.0085000000000000006</v>
      </c>
      <c r="T241" s="221">
        <f>S241*H241</f>
        <v>0.031875000000000001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2" t="s">
        <v>137</v>
      </c>
      <c r="AT241" s="222" t="s">
        <v>132</v>
      </c>
      <c r="AU241" s="222" t="s">
        <v>138</v>
      </c>
      <c r="AY241" s="17" t="s">
        <v>129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7" t="s">
        <v>138</v>
      </c>
      <c r="BK241" s="223">
        <f>ROUND(I241*H241,2)</f>
        <v>0</v>
      </c>
      <c r="BL241" s="17" t="s">
        <v>137</v>
      </c>
      <c r="BM241" s="222" t="s">
        <v>280</v>
      </c>
    </row>
    <row r="242" s="14" customFormat="1">
      <c r="A242" s="14"/>
      <c r="B242" s="235"/>
      <c r="C242" s="236"/>
      <c r="D242" s="226" t="s">
        <v>140</v>
      </c>
      <c r="E242" s="237" t="s">
        <v>1</v>
      </c>
      <c r="F242" s="238" t="s">
        <v>281</v>
      </c>
      <c r="G242" s="236"/>
      <c r="H242" s="239">
        <v>3.75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140</v>
      </c>
      <c r="AU242" s="245" t="s">
        <v>138</v>
      </c>
      <c r="AV242" s="14" t="s">
        <v>138</v>
      </c>
      <c r="AW242" s="14" t="s">
        <v>32</v>
      </c>
      <c r="AX242" s="14" t="s">
        <v>82</v>
      </c>
      <c r="AY242" s="245" t="s">
        <v>129</v>
      </c>
    </row>
    <row r="243" s="2" customFormat="1" ht="24.15" customHeight="1">
      <c r="A243" s="38"/>
      <c r="B243" s="39"/>
      <c r="C243" s="211" t="s">
        <v>282</v>
      </c>
      <c r="D243" s="211" t="s">
        <v>132</v>
      </c>
      <c r="E243" s="212" t="s">
        <v>283</v>
      </c>
      <c r="F243" s="213" t="s">
        <v>284</v>
      </c>
      <c r="G243" s="214" t="s">
        <v>153</v>
      </c>
      <c r="H243" s="215">
        <v>1.25</v>
      </c>
      <c r="I243" s="216"/>
      <c r="J243" s="217">
        <f>ROUND(I243*H243,2)</f>
        <v>0</v>
      </c>
      <c r="K243" s="213" t="s">
        <v>136</v>
      </c>
      <c r="L243" s="44"/>
      <c r="M243" s="218" t="s">
        <v>1</v>
      </c>
      <c r="N243" s="219" t="s">
        <v>43</v>
      </c>
      <c r="O243" s="91"/>
      <c r="P243" s="220">
        <f>O243*H243</f>
        <v>0</v>
      </c>
      <c r="Q243" s="220">
        <v>0.00142</v>
      </c>
      <c r="R243" s="220">
        <f>Q243*H243</f>
        <v>0.0017750000000000001</v>
      </c>
      <c r="S243" s="220">
        <v>0.029000000000000001</v>
      </c>
      <c r="T243" s="221">
        <f>S243*H243</f>
        <v>0.036250000000000004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2" t="s">
        <v>137</v>
      </c>
      <c r="AT243" s="222" t="s">
        <v>132</v>
      </c>
      <c r="AU243" s="222" t="s">
        <v>138</v>
      </c>
      <c r="AY243" s="17" t="s">
        <v>129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7" t="s">
        <v>138</v>
      </c>
      <c r="BK243" s="223">
        <f>ROUND(I243*H243,2)</f>
        <v>0</v>
      </c>
      <c r="BL243" s="17" t="s">
        <v>137</v>
      </c>
      <c r="BM243" s="222" t="s">
        <v>285</v>
      </c>
    </row>
    <row r="244" s="14" customFormat="1">
      <c r="A244" s="14"/>
      <c r="B244" s="235"/>
      <c r="C244" s="236"/>
      <c r="D244" s="226" t="s">
        <v>140</v>
      </c>
      <c r="E244" s="237" t="s">
        <v>1</v>
      </c>
      <c r="F244" s="238" t="s">
        <v>286</v>
      </c>
      <c r="G244" s="236"/>
      <c r="H244" s="239">
        <v>1.25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140</v>
      </c>
      <c r="AU244" s="245" t="s">
        <v>138</v>
      </c>
      <c r="AV244" s="14" t="s">
        <v>138</v>
      </c>
      <c r="AW244" s="14" t="s">
        <v>32</v>
      </c>
      <c r="AX244" s="14" t="s">
        <v>82</v>
      </c>
      <c r="AY244" s="245" t="s">
        <v>129</v>
      </c>
    </row>
    <row r="245" s="2" customFormat="1" ht="24.15" customHeight="1">
      <c r="A245" s="38"/>
      <c r="B245" s="39"/>
      <c r="C245" s="211" t="s">
        <v>287</v>
      </c>
      <c r="D245" s="211" t="s">
        <v>132</v>
      </c>
      <c r="E245" s="212" t="s">
        <v>288</v>
      </c>
      <c r="F245" s="213" t="s">
        <v>289</v>
      </c>
      <c r="G245" s="214" t="s">
        <v>153</v>
      </c>
      <c r="H245" s="215">
        <v>20</v>
      </c>
      <c r="I245" s="216"/>
      <c r="J245" s="217">
        <f>ROUND(I245*H245,2)</f>
        <v>0</v>
      </c>
      <c r="K245" s="213" t="s">
        <v>136</v>
      </c>
      <c r="L245" s="44"/>
      <c r="M245" s="218" t="s">
        <v>1</v>
      </c>
      <c r="N245" s="219" t="s">
        <v>43</v>
      </c>
      <c r="O245" s="91"/>
      <c r="P245" s="220">
        <f>O245*H245</f>
        <v>0</v>
      </c>
      <c r="Q245" s="220">
        <v>8.0000000000000007E-05</v>
      </c>
      <c r="R245" s="220">
        <f>Q245*H245</f>
        <v>0.0016000000000000001</v>
      </c>
      <c r="S245" s="220">
        <v>0</v>
      </c>
      <c r="T245" s="221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2" t="s">
        <v>137</v>
      </c>
      <c r="AT245" s="222" t="s">
        <v>132</v>
      </c>
      <c r="AU245" s="222" t="s">
        <v>138</v>
      </c>
      <c r="AY245" s="17" t="s">
        <v>129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7" t="s">
        <v>138</v>
      </c>
      <c r="BK245" s="223">
        <f>ROUND(I245*H245,2)</f>
        <v>0</v>
      </c>
      <c r="BL245" s="17" t="s">
        <v>137</v>
      </c>
      <c r="BM245" s="222" t="s">
        <v>290</v>
      </c>
    </row>
    <row r="246" s="13" customFormat="1">
      <c r="A246" s="13"/>
      <c r="B246" s="224"/>
      <c r="C246" s="225"/>
      <c r="D246" s="226" t="s">
        <v>140</v>
      </c>
      <c r="E246" s="227" t="s">
        <v>1</v>
      </c>
      <c r="F246" s="228" t="s">
        <v>223</v>
      </c>
      <c r="G246" s="225"/>
      <c r="H246" s="227" t="s">
        <v>1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140</v>
      </c>
      <c r="AU246" s="234" t="s">
        <v>138</v>
      </c>
      <c r="AV246" s="13" t="s">
        <v>82</v>
      </c>
      <c r="AW246" s="13" t="s">
        <v>32</v>
      </c>
      <c r="AX246" s="13" t="s">
        <v>77</v>
      </c>
      <c r="AY246" s="234" t="s">
        <v>129</v>
      </c>
    </row>
    <row r="247" s="14" customFormat="1">
      <c r="A247" s="14"/>
      <c r="B247" s="235"/>
      <c r="C247" s="236"/>
      <c r="D247" s="226" t="s">
        <v>140</v>
      </c>
      <c r="E247" s="237" t="s">
        <v>1</v>
      </c>
      <c r="F247" s="238" t="s">
        <v>291</v>
      </c>
      <c r="G247" s="236"/>
      <c r="H247" s="239">
        <v>20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140</v>
      </c>
      <c r="AU247" s="245" t="s">
        <v>138</v>
      </c>
      <c r="AV247" s="14" t="s">
        <v>138</v>
      </c>
      <c r="AW247" s="14" t="s">
        <v>32</v>
      </c>
      <c r="AX247" s="14" t="s">
        <v>82</v>
      </c>
      <c r="AY247" s="245" t="s">
        <v>129</v>
      </c>
    </row>
    <row r="248" s="12" customFormat="1" ht="22.8" customHeight="1">
      <c r="A248" s="12"/>
      <c r="B248" s="195"/>
      <c r="C248" s="196"/>
      <c r="D248" s="197" t="s">
        <v>76</v>
      </c>
      <c r="E248" s="209" t="s">
        <v>292</v>
      </c>
      <c r="F248" s="209" t="s">
        <v>293</v>
      </c>
      <c r="G248" s="196"/>
      <c r="H248" s="196"/>
      <c r="I248" s="199"/>
      <c r="J248" s="210">
        <f>BK248</f>
        <v>0</v>
      </c>
      <c r="K248" s="196"/>
      <c r="L248" s="201"/>
      <c r="M248" s="202"/>
      <c r="N248" s="203"/>
      <c r="O248" s="203"/>
      <c r="P248" s="204">
        <f>SUM(P249:P253)</f>
        <v>0</v>
      </c>
      <c r="Q248" s="203"/>
      <c r="R248" s="204">
        <f>SUM(R249:R253)</f>
        <v>0</v>
      </c>
      <c r="S248" s="203"/>
      <c r="T248" s="205">
        <f>SUM(T249:T253)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6" t="s">
        <v>82</v>
      </c>
      <c r="AT248" s="207" t="s">
        <v>76</v>
      </c>
      <c r="AU248" s="207" t="s">
        <v>82</v>
      </c>
      <c r="AY248" s="206" t="s">
        <v>129</v>
      </c>
      <c r="BK248" s="208">
        <f>SUM(BK249:BK253)</f>
        <v>0</v>
      </c>
    </row>
    <row r="249" s="2" customFormat="1" ht="33" customHeight="1">
      <c r="A249" s="38"/>
      <c r="B249" s="39"/>
      <c r="C249" s="211" t="s">
        <v>198</v>
      </c>
      <c r="D249" s="211" t="s">
        <v>132</v>
      </c>
      <c r="E249" s="212" t="s">
        <v>294</v>
      </c>
      <c r="F249" s="213" t="s">
        <v>295</v>
      </c>
      <c r="G249" s="214" t="s">
        <v>296</v>
      </c>
      <c r="H249" s="215">
        <v>43.122999999999998</v>
      </c>
      <c r="I249" s="216"/>
      <c r="J249" s="217">
        <f>ROUND(I249*H249,2)</f>
        <v>0</v>
      </c>
      <c r="K249" s="213" t="s">
        <v>136</v>
      </c>
      <c r="L249" s="44"/>
      <c r="M249" s="218" t="s">
        <v>1</v>
      </c>
      <c r="N249" s="219" t="s">
        <v>43</v>
      </c>
      <c r="O249" s="91"/>
      <c r="P249" s="220">
        <f>O249*H249</f>
        <v>0</v>
      </c>
      <c r="Q249" s="220">
        <v>0</v>
      </c>
      <c r="R249" s="220">
        <f>Q249*H249</f>
        <v>0</v>
      </c>
      <c r="S249" s="220">
        <v>0</v>
      </c>
      <c r="T249" s="221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2" t="s">
        <v>137</v>
      </c>
      <c r="AT249" s="222" t="s">
        <v>132</v>
      </c>
      <c r="AU249" s="222" t="s">
        <v>138</v>
      </c>
      <c r="AY249" s="17" t="s">
        <v>129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7" t="s">
        <v>138</v>
      </c>
      <c r="BK249" s="223">
        <f>ROUND(I249*H249,2)</f>
        <v>0</v>
      </c>
      <c r="BL249" s="17" t="s">
        <v>137</v>
      </c>
      <c r="BM249" s="222" t="s">
        <v>297</v>
      </c>
    </row>
    <row r="250" s="2" customFormat="1" ht="24.15" customHeight="1">
      <c r="A250" s="38"/>
      <c r="B250" s="39"/>
      <c r="C250" s="211" t="s">
        <v>298</v>
      </c>
      <c r="D250" s="211" t="s">
        <v>132</v>
      </c>
      <c r="E250" s="212" t="s">
        <v>299</v>
      </c>
      <c r="F250" s="213" t="s">
        <v>300</v>
      </c>
      <c r="G250" s="214" t="s">
        <v>296</v>
      </c>
      <c r="H250" s="215">
        <v>43.122999999999998</v>
      </c>
      <c r="I250" s="216"/>
      <c r="J250" s="217">
        <f>ROUND(I250*H250,2)</f>
        <v>0</v>
      </c>
      <c r="K250" s="213" t="s">
        <v>136</v>
      </c>
      <c r="L250" s="44"/>
      <c r="M250" s="218" t="s">
        <v>1</v>
      </c>
      <c r="N250" s="219" t="s">
        <v>43</v>
      </c>
      <c r="O250" s="91"/>
      <c r="P250" s="220">
        <f>O250*H250</f>
        <v>0</v>
      </c>
      <c r="Q250" s="220">
        <v>0</v>
      </c>
      <c r="R250" s="220">
        <f>Q250*H250</f>
        <v>0</v>
      </c>
      <c r="S250" s="220">
        <v>0</v>
      </c>
      <c r="T250" s="221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2" t="s">
        <v>137</v>
      </c>
      <c r="AT250" s="222" t="s">
        <v>132</v>
      </c>
      <c r="AU250" s="222" t="s">
        <v>138</v>
      </c>
      <c r="AY250" s="17" t="s">
        <v>129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7" t="s">
        <v>138</v>
      </c>
      <c r="BK250" s="223">
        <f>ROUND(I250*H250,2)</f>
        <v>0</v>
      </c>
      <c r="BL250" s="17" t="s">
        <v>137</v>
      </c>
      <c r="BM250" s="222" t="s">
        <v>301</v>
      </c>
    </row>
    <row r="251" s="2" customFormat="1" ht="24.15" customHeight="1">
      <c r="A251" s="38"/>
      <c r="B251" s="39"/>
      <c r="C251" s="211" t="s">
        <v>302</v>
      </c>
      <c r="D251" s="211" t="s">
        <v>132</v>
      </c>
      <c r="E251" s="212" t="s">
        <v>303</v>
      </c>
      <c r="F251" s="213" t="s">
        <v>304</v>
      </c>
      <c r="G251" s="214" t="s">
        <v>296</v>
      </c>
      <c r="H251" s="215">
        <v>344.98399999999998</v>
      </c>
      <c r="I251" s="216"/>
      <c r="J251" s="217">
        <f>ROUND(I251*H251,2)</f>
        <v>0</v>
      </c>
      <c r="K251" s="213" t="s">
        <v>136</v>
      </c>
      <c r="L251" s="44"/>
      <c r="M251" s="218" t="s">
        <v>1</v>
      </c>
      <c r="N251" s="219" t="s">
        <v>43</v>
      </c>
      <c r="O251" s="91"/>
      <c r="P251" s="220">
        <f>O251*H251</f>
        <v>0</v>
      </c>
      <c r="Q251" s="220">
        <v>0</v>
      </c>
      <c r="R251" s="220">
        <f>Q251*H251</f>
        <v>0</v>
      </c>
      <c r="S251" s="220">
        <v>0</v>
      </c>
      <c r="T251" s="221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2" t="s">
        <v>137</v>
      </c>
      <c r="AT251" s="222" t="s">
        <v>132</v>
      </c>
      <c r="AU251" s="222" t="s">
        <v>138</v>
      </c>
      <c r="AY251" s="17" t="s">
        <v>129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7" t="s">
        <v>138</v>
      </c>
      <c r="BK251" s="223">
        <f>ROUND(I251*H251,2)</f>
        <v>0</v>
      </c>
      <c r="BL251" s="17" t="s">
        <v>137</v>
      </c>
      <c r="BM251" s="222" t="s">
        <v>305</v>
      </c>
    </row>
    <row r="252" s="14" customFormat="1">
      <c r="A252" s="14"/>
      <c r="B252" s="235"/>
      <c r="C252" s="236"/>
      <c r="D252" s="226" t="s">
        <v>140</v>
      </c>
      <c r="E252" s="236"/>
      <c r="F252" s="238" t="s">
        <v>306</v>
      </c>
      <c r="G252" s="236"/>
      <c r="H252" s="239">
        <v>344.98399999999998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140</v>
      </c>
      <c r="AU252" s="245" t="s">
        <v>138</v>
      </c>
      <c r="AV252" s="14" t="s">
        <v>138</v>
      </c>
      <c r="AW252" s="14" t="s">
        <v>4</v>
      </c>
      <c r="AX252" s="14" t="s">
        <v>82</v>
      </c>
      <c r="AY252" s="245" t="s">
        <v>129</v>
      </c>
    </row>
    <row r="253" s="2" customFormat="1" ht="33" customHeight="1">
      <c r="A253" s="38"/>
      <c r="B253" s="39"/>
      <c r="C253" s="211" t="s">
        <v>307</v>
      </c>
      <c r="D253" s="211" t="s">
        <v>132</v>
      </c>
      <c r="E253" s="212" t="s">
        <v>308</v>
      </c>
      <c r="F253" s="213" t="s">
        <v>309</v>
      </c>
      <c r="G253" s="214" t="s">
        <v>296</v>
      </c>
      <c r="H253" s="215">
        <v>43.122999999999998</v>
      </c>
      <c r="I253" s="216"/>
      <c r="J253" s="217">
        <f>ROUND(I253*H253,2)</f>
        <v>0</v>
      </c>
      <c r="K253" s="213" t="s">
        <v>136</v>
      </c>
      <c r="L253" s="44"/>
      <c r="M253" s="218" t="s">
        <v>1</v>
      </c>
      <c r="N253" s="219" t="s">
        <v>43</v>
      </c>
      <c r="O253" s="91"/>
      <c r="P253" s="220">
        <f>O253*H253</f>
        <v>0</v>
      </c>
      <c r="Q253" s="220">
        <v>0</v>
      </c>
      <c r="R253" s="220">
        <f>Q253*H253</f>
        <v>0</v>
      </c>
      <c r="S253" s="220">
        <v>0</v>
      </c>
      <c r="T253" s="221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2" t="s">
        <v>137</v>
      </c>
      <c r="AT253" s="222" t="s">
        <v>132</v>
      </c>
      <c r="AU253" s="222" t="s">
        <v>138</v>
      </c>
      <c r="AY253" s="17" t="s">
        <v>129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7" t="s">
        <v>138</v>
      </c>
      <c r="BK253" s="223">
        <f>ROUND(I253*H253,2)</f>
        <v>0</v>
      </c>
      <c r="BL253" s="17" t="s">
        <v>137</v>
      </c>
      <c r="BM253" s="222" t="s">
        <v>310</v>
      </c>
    </row>
    <row r="254" s="12" customFormat="1" ht="22.8" customHeight="1">
      <c r="A254" s="12"/>
      <c r="B254" s="195"/>
      <c r="C254" s="196"/>
      <c r="D254" s="197" t="s">
        <v>76</v>
      </c>
      <c r="E254" s="209" t="s">
        <v>311</v>
      </c>
      <c r="F254" s="209" t="s">
        <v>312</v>
      </c>
      <c r="G254" s="196"/>
      <c r="H254" s="196"/>
      <c r="I254" s="199"/>
      <c r="J254" s="210">
        <f>BK254</f>
        <v>0</v>
      </c>
      <c r="K254" s="196"/>
      <c r="L254" s="201"/>
      <c r="M254" s="202"/>
      <c r="N254" s="203"/>
      <c r="O254" s="203"/>
      <c r="P254" s="204">
        <f>P255</f>
        <v>0</v>
      </c>
      <c r="Q254" s="203"/>
      <c r="R254" s="204">
        <f>R255</f>
        <v>0</v>
      </c>
      <c r="S254" s="203"/>
      <c r="T254" s="205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6" t="s">
        <v>82</v>
      </c>
      <c r="AT254" s="207" t="s">
        <v>76</v>
      </c>
      <c r="AU254" s="207" t="s">
        <v>82</v>
      </c>
      <c r="AY254" s="206" t="s">
        <v>129</v>
      </c>
      <c r="BK254" s="208">
        <f>BK255</f>
        <v>0</v>
      </c>
    </row>
    <row r="255" s="2" customFormat="1" ht="24.15" customHeight="1">
      <c r="A255" s="38"/>
      <c r="B255" s="39"/>
      <c r="C255" s="211" t="s">
        <v>313</v>
      </c>
      <c r="D255" s="211" t="s">
        <v>132</v>
      </c>
      <c r="E255" s="212" t="s">
        <v>314</v>
      </c>
      <c r="F255" s="213" t="s">
        <v>315</v>
      </c>
      <c r="G255" s="214" t="s">
        <v>296</v>
      </c>
      <c r="H255" s="215">
        <v>25.120000000000001</v>
      </c>
      <c r="I255" s="216"/>
      <c r="J255" s="217">
        <f>ROUND(I255*H255,2)</f>
        <v>0</v>
      </c>
      <c r="K255" s="213" t="s">
        <v>136</v>
      </c>
      <c r="L255" s="44"/>
      <c r="M255" s="218" t="s">
        <v>1</v>
      </c>
      <c r="N255" s="219" t="s">
        <v>43</v>
      </c>
      <c r="O255" s="91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2" t="s">
        <v>137</v>
      </c>
      <c r="AT255" s="222" t="s">
        <v>132</v>
      </c>
      <c r="AU255" s="222" t="s">
        <v>138</v>
      </c>
      <c r="AY255" s="17" t="s">
        <v>129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7" t="s">
        <v>138</v>
      </c>
      <c r="BK255" s="223">
        <f>ROUND(I255*H255,2)</f>
        <v>0</v>
      </c>
      <c r="BL255" s="17" t="s">
        <v>137</v>
      </c>
      <c r="BM255" s="222" t="s">
        <v>316</v>
      </c>
    </row>
    <row r="256" s="12" customFormat="1" ht="25.92" customHeight="1">
      <c r="A256" s="12"/>
      <c r="B256" s="195"/>
      <c r="C256" s="196"/>
      <c r="D256" s="197" t="s">
        <v>76</v>
      </c>
      <c r="E256" s="198" t="s">
        <v>317</v>
      </c>
      <c r="F256" s="198" t="s">
        <v>318</v>
      </c>
      <c r="G256" s="196"/>
      <c r="H256" s="196"/>
      <c r="I256" s="199"/>
      <c r="J256" s="200">
        <f>BK256</f>
        <v>0</v>
      </c>
      <c r="K256" s="196"/>
      <c r="L256" s="201"/>
      <c r="M256" s="202"/>
      <c r="N256" s="203"/>
      <c r="O256" s="203"/>
      <c r="P256" s="204">
        <f>P257+P282+P301+P345+P353+P364+P378+P402+P442+P462+P466+P498+P542+P552</f>
        <v>0</v>
      </c>
      <c r="Q256" s="203"/>
      <c r="R256" s="204">
        <f>R257+R282+R301+R345+R353+R364+R378+R402+R442+R462+R466+R498+R542+R552</f>
        <v>12.374689609999999</v>
      </c>
      <c r="S256" s="203"/>
      <c r="T256" s="205">
        <f>T257+T282+T301+T345+T353+T364+T378+T402+T442+T462+T466+T498+T542+T552</f>
        <v>9.2207796999999996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6" t="s">
        <v>138</v>
      </c>
      <c r="AT256" s="207" t="s">
        <v>76</v>
      </c>
      <c r="AU256" s="207" t="s">
        <v>77</v>
      </c>
      <c r="AY256" s="206" t="s">
        <v>129</v>
      </c>
      <c r="BK256" s="208">
        <f>BK257+BK282+BK301+BK345+BK353+BK364+BK378+BK402+BK442+BK462+BK466+BK498+BK542+BK552</f>
        <v>0</v>
      </c>
    </row>
    <row r="257" s="12" customFormat="1" ht="22.8" customHeight="1">
      <c r="A257" s="12"/>
      <c r="B257" s="195"/>
      <c r="C257" s="196"/>
      <c r="D257" s="197" t="s">
        <v>76</v>
      </c>
      <c r="E257" s="209" t="s">
        <v>319</v>
      </c>
      <c r="F257" s="209" t="s">
        <v>320</v>
      </c>
      <c r="G257" s="196"/>
      <c r="H257" s="196"/>
      <c r="I257" s="199"/>
      <c r="J257" s="210">
        <f>BK257</f>
        <v>0</v>
      </c>
      <c r="K257" s="196"/>
      <c r="L257" s="201"/>
      <c r="M257" s="202"/>
      <c r="N257" s="203"/>
      <c r="O257" s="203"/>
      <c r="P257" s="204">
        <f>SUM(P258:P281)</f>
        <v>0</v>
      </c>
      <c r="Q257" s="203"/>
      <c r="R257" s="204">
        <f>SUM(R258:R281)</f>
        <v>0.098307500000000006</v>
      </c>
      <c r="S257" s="203"/>
      <c r="T257" s="205">
        <f>SUM(T258:T281)</f>
        <v>0.29076000000000002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6" t="s">
        <v>138</v>
      </c>
      <c r="AT257" s="207" t="s">
        <v>76</v>
      </c>
      <c r="AU257" s="207" t="s">
        <v>82</v>
      </c>
      <c r="AY257" s="206" t="s">
        <v>129</v>
      </c>
      <c r="BK257" s="208">
        <f>SUM(BK258:BK281)</f>
        <v>0</v>
      </c>
    </row>
    <row r="258" s="2" customFormat="1" ht="16.5" customHeight="1">
      <c r="A258" s="38"/>
      <c r="B258" s="39"/>
      <c r="C258" s="211" t="s">
        <v>321</v>
      </c>
      <c r="D258" s="211" t="s">
        <v>132</v>
      </c>
      <c r="E258" s="212" t="s">
        <v>322</v>
      </c>
      <c r="F258" s="213" t="s">
        <v>323</v>
      </c>
      <c r="G258" s="214" t="s">
        <v>153</v>
      </c>
      <c r="H258" s="215">
        <v>3</v>
      </c>
      <c r="I258" s="216"/>
      <c r="J258" s="217">
        <f>ROUND(I258*H258,2)</f>
        <v>0</v>
      </c>
      <c r="K258" s="213" t="s">
        <v>136</v>
      </c>
      <c r="L258" s="44"/>
      <c r="M258" s="218" t="s">
        <v>1</v>
      </c>
      <c r="N258" s="219" t="s">
        <v>43</v>
      </c>
      <c r="O258" s="91"/>
      <c r="P258" s="220">
        <f>O258*H258</f>
        <v>0</v>
      </c>
      <c r="Q258" s="220">
        <v>0</v>
      </c>
      <c r="R258" s="220">
        <f>Q258*H258</f>
        <v>0</v>
      </c>
      <c r="S258" s="220">
        <v>0.014919999999999999</v>
      </c>
      <c r="T258" s="221">
        <f>S258*H258</f>
        <v>0.044759999999999994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2" t="s">
        <v>224</v>
      </c>
      <c r="AT258" s="222" t="s">
        <v>132</v>
      </c>
      <c r="AU258" s="222" t="s">
        <v>138</v>
      </c>
      <c r="AY258" s="17" t="s">
        <v>129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7" t="s">
        <v>138</v>
      </c>
      <c r="BK258" s="223">
        <f>ROUND(I258*H258,2)</f>
        <v>0</v>
      </c>
      <c r="BL258" s="17" t="s">
        <v>224</v>
      </c>
      <c r="BM258" s="222" t="s">
        <v>324</v>
      </c>
    </row>
    <row r="259" s="2" customFormat="1" ht="16.5" customHeight="1">
      <c r="A259" s="38"/>
      <c r="B259" s="39"/>
      <c r="C259" s="211" t="s">
        <v>325</v>
      </c>
      <c r="D259" s="211" t="s">
        <v>132</v>
      </c>
      <c r="E259" s="212" t="s">
        <v>326</v>
      </c>
      <c r="F259" s="213" t="s">
        <v>327</v>
      </c>
      <c r="G259" s="214" t="s">
        <v>153</v>
      </c>
      <c r="H259" s="215">
        <v>32.5</v>
      </c>
      <c r="I259" s="216"/>
      <c r="J259" s="217">
        <f>ROUND(I259*H259,2)</f>
        <v>0</v>
      </c>
      <c r="K259" s="213" t="s">
        <v>136</v>
      </c>
      <c r="L259" s="44"/>
      <c r="M259" s="218" t="s">
        <v>1</v>
      </c>
      <c r="N259" s="219" t="s">
        <v>43</v>
      </c>
      <c r="O259" s="91"/>
      <c r="P259" s="220">
        <f>O259*H259</f>
        <v>0</v>
      </c>
      <c r="Q259" s="220">
        <v>0</v>
      </c>
      <c r="R259" s="220">
        <f>Q259*H259</f>
        <v>0</v>
      </c>
      <c r="S259" s="220">
        <v>0.0020999999999999999</v>
      </c>
      <c r="T259" s="221">
        <f>S259*H259</f>
        <v>0.068249999999999991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2" t="s">
        <v>224</v>
      </c>
      <c r="AT259" s="222" t="s">
        <v>132</v>
      </c>
      <c r="AU259" s="222" t="s">
        <v>138</v>
      </c>
      <c r="AY259" s="17" t="s">
        <v>129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7" t="s">
        <v>138</v>
      </c>
      <c r="BK259" s="223">
        <f>ROUND(I259*H259,2)</f>
        <v>0</v>
      </c>
      <c r="BL259" s="17" t="s">
        <v>224</v>
      </c>
      <c r="BM259" s="222" t="s">
        <v>328</v>
      </c>
    </row>
    <row r="260" s="14" customFormat="1">
      <c r="A260" s="14"/>
      <c r="B260" s="235"/>
      <c r="C260" s="236"/>
      <c r="D260" s="226" t="s">
        <v>140</v>
      </c>
      <c r="E260" s="237" t="s">
        <v>1</v>
      </c>
      <c r="F260" s="238" t="s">
        <v>329</v>
      </c>
      <c r="G260" s="236"/>
      <c r="H260" s="239">
        <v>32.5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140</v>
      </c>
      <c r="AU260" s="245" t="s">
        <v>138</v>
      </c>
      <c r="AV260" s="14" t="s">
        <v>138</v>
      </c>
      <c r="AW260" s="14" t="s">
        <v>32</v>
      </c>
      <c r="AX260" s="14" t="s">
        <v>82</v>
      </c>
      <c r="AY260" s="245" t="s">
        <v>129</v>
      </c>
    </row>
    <row r="261" s="2" customFormat="1" ht="16.5" customHeight="1">
      <c r="A261" s="38"/>
      <c r="B261" s="39"/>
      <c r="C261" s="211" t="s">
        <v>330</v>
      </c>
      <c r="D261" s="211" t="s">
        <v>132</v>
      </c>
      <c r="E261" s="212" t="s">
        <v>331</v>
      </c>
      <c r="F261" s="213" t="s">
        <v>332</v>
      </c>
      <c r="G261" s="214" t="s">
        <v>153</v>
      </c>
      <c r="H261" s="215">
        <v>15</v>
      </c>
      <c r="I261" s="216"/>
      <c r="J261" s="217">
        <f>ROUND(I261*H261,2)</f>
        <v>0</v>
      </c>
      <c r="K261" s="213" t="s">
        <v>136</v>
      </c>
      <c r="L261" s="44"/>
      <c r="M261" s="218" t="s">
        <v>1</v>
      </c>
      <c r="N261" s="219" t="s">
        <v>43</v>
      </c>
      <c r="O261" s="91"/>
      <c r="P261" s="220">
        <f>O261*H261</f>
        <v>0</v>
      </c>
      <c r="Q261" s="220">
        <v>0</v>
      </c>
      <c r="R261" s="220">
        <f>Q261*H261</f>
        <v>0</v>
      </c>
      <c r="S261" s="220">
        <v>0.00198</v>
      </c>
      <c r="T261" s="221">
        <f>S261*H261</f>
        <v>0.029700000000000001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2" t="s">
        <v>224</v>
      </c>
      <c r="AT261" s="222" t="s">
        <v>132</v>
      </c>
      <c r="AU261" s="222" t="s">
        <v>138</v>
      </c>
      <c r="AY261" s="17" t="s">
        <v>129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7" t="s">
        <v>138</v>
      </c>
      <c r="BK261" s="223">
        <f>ROUND(I261*H261,2)</f>
        <v>0</v>
      </c>
      <c r="BL261" s="17" t="s">
        <v>224</v>
      </c>
      <c r="BM261" s="222" t="s">
        <v>333</v>
      </c>
    </row>
    <row r="262" s="14" customFormat="1">
      <c r="A262" s="14"/>
      <c r="B262" s="235"/>
      <c r="C262" s="236"/>
      <c r="D262" s="226" t="s">
        <v>140</v>
      </c>
      <c r="E262" s="237" t="s">
        <v>1</v>
      </c>
      <c r="F262" s="238" t="s">
        <v>334</v>
      </c>
      <c r="G262" s="236"/>
      <c r="H262" s="239">
        <v>15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140</v>
      </c>
      <c r="AU262" s="245" t="s">
        <v>138</v>
      </c>
      <c r="AV262" s="14" t="s">
        <v>138</v>
      </c>
      <c r="AW262" s="14" t="s">
        <v>32</v>
      </c>
      <c r="AX262" s="14" t="s">
        <v>82</v>
      </c>
      <c r="AY262" s="245" t="s">
        <v>129</v>
      </c>
    </row>
    <row r="263" s="2" customFormat="1" ht="16.5" customHeight="1">
      <c r="A263" s="38"/>
      <c r="B263" s="39"/>
      <c r="C263" s="211" t="s">
        <v>335</v>
      </c>
      <c r="D263" s="211" t="s">
        <v>132</v>
      </c>
      <c r="E263" s="212" t="s">
        <v>336</v>
      </c>
      <c r="F263" s="213" t="s">
        <v>337</v>
      </c>
      <c r="G263" s="214" t="s">
        <v>153</v>
      </c>
      <c r="H263" s="215">
        <v>2.25</v>
      </c>
      <c r="I263" s="216"/>
      <c r="J263" s="217">
        <f>ROUND(I263*H263,2)</f>
        <v>0</v>
      </c>
      <c r="K263" s="213" t="s">
        <v>136</v>
      </c>
      <c r="L263" s="44"/>
      <c r="M263" s="218" t="s">
        <v>1</v>
      </c>
      <c r="N263" s="219" t="s">
        <v>43</v>
      </c>
      <c r="O263" s="91"/>
      <c r="P263" s="220">
        <f>O263*H263</f>
        <v>0</v>
      </c>
      <c r="Q263" s="220">
        <v>0.0013699999999999999</v>
      </c>
      <c r="R263" s="220">
        <f>Q263*H263</f>
        <v>0.0030824999999999997</v>
      </c>
      <c r="S263" s="220">
        <v>0</v>
      </c>
      <c r="T263" s="221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2" t="s">
        <v>224</v>
      </c>
      <c r="AT263" s="222" t="s">
        <v>132</v>
      </c>
      <c r="AU263" s="222" t="s">
        <v>138</v>
      </c>
      <c r="AY263" s="17" t="s">
        <v>129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7" t="s">
        <v>138</v>
      </c>
      <c r="BK263" s="223">
        <f>ROUND(I263*H263,2)</f>
        <v>0</v>
      </c>
      <c r="BL263" s="17" t="s">
        <v>224</v>
      </c>
      <c r="BM263" s="222" t="s">
        <v>338</v>
      </c>
    </row>
    <row r="264" s="14" customFormat="1">
      <c r="A264" s="14"/>
      <c r="B264" s="235"/>
      <c r="C264" s="236"/>
      <c r="D264" s="226" t="s">
        <v>140</v>
      </c>
      <c r="E264" s="237" t="s">
        <v>1</v>
      </c>
      <c r="F264" s="238" t="s">
        <v>339</v>
      </c>
      <c r="G264" s="236"/>
      <c r="H264" s="239">
        <v>2.25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140</v>
      </c>
      <c r="AU264" s="245" t="s">
        <v>138</v>
      </c>
      <c r="AV264" s="14" t="s">
        <v>138</v>
      </c>
      <c r="AW264" s="14" t="s">
        <v>32</v>
      </c>
      <c r="AX264" s="14" t="s">
        <v>82</v>
      </c>
      <c r="AY264" s="245" t="s">
        <v>129</v>
      </c>
    </row>
    <row r="265" s="2" customFormat="1" ht="16.5" customHeight="1">
      <c r="A265" s="38"/>
      <c r="B265" s="39"/>
      <c r="C265" s="211" t="s">
        <v>340</v>
      </c>
      <c r="D265" s="211" t="s">
        <v>132</v>
      </c>
      <c r="E265" s="212" t="s">
        <v>341</v>
      </c>
      <c r="F265" s="213" t="s">
        <v>342</v>
      </c>
      <c r="G265" s="214" t="s">
        <v>153</v>
      </c>
      <c r="H265" s="215">
        <v>18</v>
      </c>
      <c r="I265" s="216"/>
      <c r="J265" s="217">
        <f>ROUND(I265*H265,2)</f>
        <v>0</v>
      </c>
      <c r="K265" s="213" t="s">
        <v>136</v>
      </c>
      <c r="L265" s="44"/>
      <c r="M265" s="218" t="s">
        <v>1</v>
      </c>
      <c r="N265" s="219" t="s">
        <v>43</v>
      </c>
      <c r="O265" s="91"/>
      <c r="P265" s="220">
        <f>O265*H265</f>
        <v>0</v>
      </c>
      <c r="Q265" s="220">
        <v>0.0012999999999999999</v>
      </c>
      <c r="R265" s="220">
        <f>Q265*H265</f>
        <v>0.023399999999999997</v>
      </c>
      <c r="S265" s="220">
        <v>0</v>
      </c>
      <c r="T265" s="221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2" t="s">
        <v>224</v>
      </c>
      <c r="AT265" s="222" t="s">
        <v>132</v>
      </c>
      <c r="AU265" s="222" t="s">
        <v>138</v>
      </c>
      <c r="AY265" s="17" t="s">
        <v>129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7" t="s">
        <v>138</v>
      </c>
      <c r="BK265" s="223">
        <f>ROUND(I265*H265,2)</f>
        <v>0</v>
      </c>
      <c r="BL265" s="17" t="s">
        <v>224</v>
      </c>
      <c r="BM265" s="222" t="s">
        <v>343</v>
      </c>
    </row>
    <row r="266" s="2" customFormat="1" ht="16.5" customHeight="1">
      <c r="A266" s="38"/>
      <c r="B266" s="39"/>
      <c r="C266" s="211" t="s">
        <v>344</v>
      </c>
      <c r="D266" s="211" t="s">
        <v>132</v>
      </c>
      <c r="E266" s="212" t="s">
        <v>345</v>
      </c>
      <c r="F266" s="213" t="s">
        <v>346</v>
      </c>
      <c r="G266" s="214" t="s">
        <v>153</v>
      </c>
      <c r="H266" s="215">
        <v>12.5</v>
      </c>
      <c r="I266" s="216"/>
      <c r="J266" s="217">
        <f>ROUND(I266*H266,2)</f>
        <v>0</v>
      </c>
      <c r="K266" s="213" t="s">
        <v>136</v>
      </c>
      <c r="L266" s="44"/>
      <c r="M266" s="218" t="s">
        <v>1</v>
      </c>
      <c r="N266" s="219" t="s">
        <v>43</v>
      </c>
      <c r="O266" s="91"/>
      <c r="P266" s="220">
        <f>O266*H266</f>
        <v>0</v>
      </c>
      <c r="Q266" s="220">
        <v>0.00042999999999999999</v>
      </c>
      <c r="R266" s="220">
        <f>Q266*H266</f>
        <v>0.0053749999999999996</v>
      </c>
      <c r="S266" s="220">
        <v>0</v>
      </c>
      <c r="T266" s="221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2" t="s">
        <v>224</v>
      </c>
      <c r="AT266" s="222" t="s">
        <v>132</v>
      </c>
      <c r="AU266" s="222" t="s">
        <v>138</v>
      </c>
      <c r="AY266" s="17" t="s">
        <v>129</v>
      </c>
      <c r="BE266" s="223">
        <f>IF(N266="základní",J266,0)</f>
        <v>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7" t="s">
        <v>138</v>
      </c>
      <c r="BK266" s="223">
        <f>ROUND(I266*H266,2)</f>
        <v>0</v>
      </c>
      <c r="BL266" s="17" t="s">
        <v>224</v>
      </c>
      <c r="BM266" s="222" t="s">
        <v>347</v>
      </c>
    </row>
    <row r="267" s="14" customFormat="1">
      <c r="A267" s="14"/>
      <c r="B267" s="235"/>
      <c r="C267" s="236"/>
      <c r="D267" s="226" t="s">
        <v>140</v>
      </c>
      <c r="E267" s="237" t="s">
        <v>1</v>
      </c>
      <c r="F267" s="238" t="s">
        <v>348</v>
      </c>
      <c r="G267" s="236"/>
      <c r="H267" s="239">
        <v>12.5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140</v>
      </c>
      <c r="AU267" s="245" t="s">
        <v>138</v>
      </c>
      <c r="AV267" s="14" t="s">
        <v>138</v>
      </c>
      <c r="AW267" s="14" t="s">
        <v>32</v>
      </c>
      <c r="AX267" s="14" t="s">
        <v>82</v>
      </c>
      <c r="AY267" s="245" t="s">
        <v>129</v>
      </c>
    </row>
    <row r="268" s="2" customFormat="1" ht="16.5" customHeight="1">
      <c r="A268" s="38"/>
      <c r="B268" s="39"/>
      <c r="C268" s="211" t="s">
        <v>349</v>
      </c>
      <c r="D268" s="211" t="s">
        <v>132</v>
      </c>
      <c r="E268" s="212" t="s">
        <v>350</v>
      </c>
      <c r="F268" s="213" t="s">
        <v>351</v>
      </c>
      <c r="G268" s="214" t="s">
        <v>153</v>
      </c>
      <c r="H268" s="215">
        <v>15</v>
      </c>
      <c r="I268" s="216"/>
      <c r="J268" s="217">
        <f>ROUND(I268*H268,2)</f>
        <v>0</v>
      </c>
      <c r="K268" s="213" t="s">
        <v>136</v>
      </c>
      <c r="L268" s="44"/>
      <c r="M268" s="218" t="s">
        <v>1</v>
      </c>
      <c r="N268" s="219" t="s">
        <v>43</v>
      </c>
      <c r="O268" s="91"/>
      <c r="P268" s="220">
        <f>O268*H268</f>
        <v>0</v>
      </c>
      <c r="Q268" s="220">
        <v>0.00050000000000000001</v>
      </c>
      <c r="R268" s="220">
        <f>Q268*H268</f>
        <v>0.0074999999999999997</v>
      </c>
      <c r="S268" s="220">
        <v>0</v>
      </c>
      <c r="T268" s="221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2" t="s">
        <v>224</v>
      </c>
      <c r="AT268" s="222" t="s">
        <v>132</v>
      </c>
      <c r="AU268" s="222" t="s">
        <v>138</v>
      </c>
      <c r="AY268" s="17" t="s">
        <v>129</v>
      </c>
      <c r="BE268" s="223">
        <f>IF(N268="základní",J268,0)</f>
        <v>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7" t="s">
        <v>138</v>
      </c>
      <c r="BK268" s="223">
        <f>ROUND(I268*H268,2)</f>
        <v>0</v>
      </c>
      <c r="BL268" s="17" t="s">
        <v>224</v>
      </c>
      <c r="BM268" s="222" t="s">
        <v>352</v>
      </c>
    </row>
    <row r="269" s="14" customFormat="1">
      <c r="A269" s="14"/>
      <c r="B269" s="235"/>
      <c r="C269" s="236"/>
      <c r="D269" s="226" t="s">
        <v>140</v>
      </c>
      <c r="E269" s="237" t="s">
        <v>1</v>
      </c>
      <c r="F269" s="238" t="s">
        <v>353</v>
      </c>
      <c r="G269" s="236"/>
      <c r="H269" s="239">
        <v>15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140</v>
      </c>
      <c r="AU269" s="245" t="s">
        <v>138</v>
      </c>
      <c r="AV269" s="14" t="s">
        <v>138</v>
      </c>
      <c r="AW269" s="14" t="s">
        <v>32</v>
      </c>
      <c r="AX269" s="14" t="s">
        <v>82</v>
      </c>
      <c r="AY269" s="245" t="s">
        <v>129</v>
      </c>
    </row>
    <row r="270" s="2" customFormat="1" ht="16.5" customHeight="1">
      <c r="A270" s="38"/>
      <c r="B270" s="39"/>
      <c r="C270" s="211" t="s">
        <v>354</v>
      </c>
      <c r="D270" s="211" t="s">
        <v>132</v>
      </c>
      <c r="E270" s="212" t="s">
        <v>355</v>
      </c>
      <c r="F270" s="213" t="s">
        <v>356</v>
      </c>
      <c r="G270" s="214" t="s">
        <v>153</v>
      </c>
      <c r="H270" s="215">
        <v>11.25</v>
      </c>
      <c r="I270" s="216"/>
      <c r="J270" s="217">
        <f>ROUND(I270*H270,2)</f>
        <v>0</v>
      </c>
      <c r="K270" s="213" t="s">
        <v>136</v>
      </c>
      <c r="L270" s="44"/>
      <c r="M270" s="218" t="s">
        <v>1</v>
      </c>
      <c r="N270" s="219" t="s">
        <v>43</v>
      </c>
      <c r="O270" s="91"/>
      <c r="P270" s="220">
        <f>O270*H270</f>
        <v>0</v>
      </c>
      <c r="Q270" s="220">
        <v>0.00076000000000000004</v>
      </c>
      <c r="R270" s="220">
        <f>Q270*H270</f>
        <v>0.0085500000000000003</v>
      </c>
      <c r="S270" s="220">
        <v>0</v>
      </c>
      <c r="T270" s="221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2" t="s">
        <v>224</v>
      </c>
      <c r="AT270" s="222" t="s">
        <v>132</v>
      </c>
      <c r="AU270" s="222" t="s">
        <v>138</v>
      </c>
      <c r="AY270" s="17" t="s">
        <v>129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7" t="s">
        <v>138</v>
      </c>
      <c r="BK270" s="223">
        <f>ROUND(I270*H270,2)</f>
        <v>0</v>
      </c>
      <c r="BL270" s="17" t="s">
        <v>224</v>
      </c>
      <c r="BM270" s="222" t="s">
        <v>357</v>
      </c>
    </row>
    <row r="271" s="13" customFormat="1">
      <c r="A271" s="13"/>
      <c r="B271" s="224"/>
      <c r="C271" s="225"/>
      <c r="D271" s="226" t="s">
        <v>140</v>
      </c>
      <c r="E271" s="227" t="s">
        <v>1</v>
      </c>
      <c r="F271" s="228" t="s">
        <v>182</v>
      </c>
      <c r="G271" s="225"/>
      <c r="H271" s="227" t="s">
        <v>1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140</v>
      </c>
      <c r="AU271" s="234" t="s">
        <v>138</v>
      </c>
      <c r="AV271" s="13" t="s">
        <v>82</v>
      </c>
      <c r="AW271" s="13" t="s">
        <v>32</v>
      </c>
      <c r="AX271" s="13" t="s">
        <v>77</v>
      </c>
      <c r="AY271" s="234" t="s">
        <v>129</v>
      </c>
    </row>
    <row r="272" s="14" customFormat="1">
      <c r="A272" s="14"/>
      <c r="B272" s="235"/>
      <c r="C272" s="236"/>
      <c r="D272" s="226" t="s">
        <v>140</v>
      </c>
      <c r="E272" s="237" t="s">
        <v>1</v>
      </c>
      <c r="F272" s="238" t="s">
        <v>358</v>
      </c>
      <c r="G272" s="236"/>
      <c r="H272" s="239">
        <v>2.25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140</v>
      </c>
      <c r="AU272" s="245" t="s">
        <v>138</v>
      </c>
      <c r="AV272" s="14" t="s">
        <v>138</v>
      </c>
      <c r="AW272" s="14" t="s">
        <v>32</v>
      </c>
      <c r="AX272" s="14" t="s">
        <v>77</v>
      </c>
      <c r="AY272" s="245" t="s">
        <v>129</v>
      </c>
    </row>
    <row r="273" s="13" customFormat="1">
      <c r="A273" s="13"/>
      <c r="B273" s="224"/>
      <c r="C273" s="225"/>
      <c r="D273" s="226" t="s">
        <v>140</v>
      </c>
      <c r="E273" s="227" t="s">
        <v>1</v>
      </c>
      <c r="F273" s="228" t="s">
        <v>359</v>
      </c>
      <c r="G273" s="225"/>
      <c r="H273" s="227" t="s">
        <v>1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140</v>
      </c>
      <c r="AU273" s="234" t="s">
        <v>138</v>
      </c>
      <c r="AV273" s="13" t="s">
        <v>82</v>
      </c>
      <c r="AW273" s="13" t="s">
        <v>32</v>
      </c>
      <c r="AX273" s="13" t="s">
        <v>77</v>
      </c>
      <c r="AY273" s="234" t="s">
        <v>129</v>
      </c>
    </row>
    <row r="274" s="14" customFormat="1">
      <c r="A274" s="14"/>
      <c r="B274" s="235"/>
      <c r="C274" s="236"/>
      <c r="D274" s="226" t="s">
        <v>140</v>
      </c>
      <c r="E274" s="237" t="s">
        <v>1</v>
      </c>
      <c r="F274" s="238" t="s">
        <v>360</v>
      </c>
      <c r="G274" s="236"/>
      <c r="H274" s="239">
        <v>9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140</v>
      </c>
      <c r="AU274" s="245" t="s">
        <v>138</v>
      </c>
      <c r="AV274" s="14" t="s">
        <v>138</v>
      </c>
      <c r="AW274" s="14" t="s">
        <v>32</v>
      </c>
      <c r="AX274" s="14" t="s">
        <v>77</v>
      </c>
      <c r="AY274" s="245" t="s">
        <v>129</v>
      </c>
    </row>
    <row r="275" s="15" customFormat="1">
      <c r="A275" s="15"/>
      <c r="B275" s="246"/>
      <c r="C275" s="247"/>
      <c r="D275" s="226" t="s">
        <v>140</v>
      </c>
      <c r="E275" s="248" t="s">
        <v>1</v>
      </c>
      <c r="F275" s="249" t="s">
        <v>145</v>
      </c>
      <c r="G275" s="247"/>
      <c r="H275" s="250">
        <v>11.25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6" t="s">
        <v>140</v>
      </c>
      <c r="AU275" s="256" t="s">
        <v>138</v>
      </c>
      <c r="AV275" s="15" t="s">
        <v>137</v>
      </c>
      <c r="AW275" s="15" t="s">
        <v>32</v>
      </c>
      <c r="AX275" s="15" t="s">
        <v>82</v>
      </c>
      <c r="AY275" s="256" t="s">
        <v>129</v>
      </c>
    </row>
    <row r="276" s="2" customFormat="1" ht="24.15" customHeight="1">
      <c r="A276" s="38"/>
      <c r="B276" s="39"/>
      <c r="C276" s="211" t="s">
        <v>361</v>
      </c>
      <c r="D276" s="211" t="s">
        <v>132</v>
      </c>
      <c r="E276" s="212" t="s">
        <v>362</v>
      </c>
      <c r="F276" s="213" t="s">
        <v>363</v>
      </c>
      <c r="G276" s="214" t="s">
        <v>187</v>
      </c>
      <c r="H276" s="215">
        <v>5</v>
      </c>
      <c r="I276" s="216"/>
      <c r="J276" s="217">
        <f>ROUND(I276*H276,2)</f>
        <v>0</v>
      </c>
      <c r="K276" s="213" t="s">
        <v>136</v>
      </c>
      <c r="L276" s="44"/>
      <c r="M276" s="218" t="s">
        <v>1</v>
      </c>
      <c r="N276" s="219" t="s">
        <v>43</v>
      </c>
      <c r="O276" s="91"/>
      <c r="P276" s="220">
        <f>O276*H276</f>
        <v>0</v>
      </c>
      <c r="Q276" s="220">
        <v>0</v>
      </c>
      <c r="R276" s="220">
        <f>Q276*H276</f>
        <v>0</v>
      </c>
      <c r="S276" s="220">
        <v>0.029610000000000001</v>
      </c>
      <c r="T276" s="221">
        <f>S276*H276</f>
        <v>0.14805000000000002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2" t="s">
        <v>224</v>
      </c>
      <c r="AT276" s="222" t="s">
        <v>132</v>
      </c>
      <c r="AU276" s="222" t="s">
        <v>138</v>
      </c>
      <c r="AY276" s="17" t="s">
        <v>129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7" t="s">
        <v>138</v>
      </c>
      <c r="BK276" s="223">
        <f>ROUND(I276*H276,2)</f>
        <v>0</v>
      </c>
      <c r="BL276" s="17" t="s">
        <v>224</v>
      </c>
      <c r="BM276" s="222" t="s">
        <v>364</v>
      </c>
    </row>
    <row r="277" s="2" customFormat="1" ht="24.15" customHeight="1">
      <c r="A277" s="38"/>
      <c r="B277" s="39"/>
      <c r="C277" s="211" t="s">
        <v>365</v>
      </c>
      <c r="D277" s="211" t="s">
        <v>132</v>
      </c>
      <c r="E277" s="212" t="s">
        <v>366</v>
      </c>
      <c r="F277" s="213" t="s">
        <v>367</v>
      </c>
      <c r="G277" s="214" t="s">
        <v>187</v>
      </c>
      <c r="H277" s="215">
        <v>10</v>
      </c>
      <c r="I277" s="216"/>
      <c r="J277" s="217">
        <f>ROUND(I277*H277,2)</f>
        <v>0</v>
      </c>
      <c r="K277" s="213" t="s">
        <v>1</v>
      </c>
      <c r="L277" s="44"/>
      <c r="M277" s="218" t="s">
        <v>1</v>
      </c>
      <c r="N277" s="219" t="s">
        <v>43</v>
      </c>
      <c r="O277" s="91"/>
      <c r="P277" s="220">
        <f>O277*H277</f>
        <v>0</v>
      </c>
      <c r="Q277" s="220">
        <v>0.0050400000000000002</v>
      </c>
      <c r="R277" s="220">
        <f>Q277*H277</f>
        <v>0.0504</v>
      </c>
      <c r="S277" s="220">
        <v>0</v>
      </c>
      <c r="T277" s="221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2" t="s">
        <v>224</v>
      </c>
      <c r="AT277" s="222" t="s">
        <v>132</v>
      </c>
      <c r="AU277" s="222" t="s">
        <v>138</v>
      </c>
      <c r="AY277" s="17" t="s">
        <v>129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7" t="s">
        <v>138</v>
      </c>
      <c r="BK277" s="223">
        <f>ROUND(I277*H277,2)</f>
        <v>0</v>
      </c>
      <c r="BL277" s="17" t="s">
        <v>224</v>
      </c>
      <c r="BM277" s="222" t="s">
        <v>368</v>
      </c>
    </row>
    <row r="278" s="14" customFormat="1">
      <c r="A278" s="14"/>
      <c r="B278" s="235"/>
      <c r="C278" s="236"/>
      <c r="D278" s="226" t="s">
        <v>140</v>
      </c>
      <c r="E278" s="237" t="s">
        <v>1</v>
      </c>
      <c r="F278" s="238" t="s">
        <v>369</v>
      </c>
      <c r="G278" s="236"/>
      <c r="H278" s="239">
        <v>10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140</v>
      </c>
      <c r="AU278" s="245" t="s">
        <v>138</v>
      </c>
      <c r="AV278" s="14" t="s">
        <v>138</v>
      </c>
      <c r="AW278" s="14" t="s">
        <v>32</v>
      </c>
      <c r="AX278" s="14" t="s">
        <v>82</v>
      </c>
      <c r="AY278" s="245" t="s">
        <v>129</v>
      </c>
    </row>
    <row r="279" s="2" customFormat="1" ht="21.75" customHeight="1">
      <c r="A279" s="38"/>
      <c r="B279" s="39"/>
      <c r="C279" s="211" t="s">
        <v>370</v>
      </c>
      <c r="D279" s="211" t="s">
        <v>132</v>
      </c>
      <c r="E279" s="212" t="s">
        <v>371</v>
      </c>
      <c r="F279" s="213" t="s">
        <v>372</v>
      </c>
      <c r="G279" s="214" t="s">
        <v>153</v>
      </c>
      <c r="H279" s="215">
        <v>59</v>
      </c>
      <c r="I279" s="216"/>
      <c r="J279" s="217">
        <f>ROUND(I279*H279,2)</f>
        <v>0</v>
      </c>
      <c r="K279" s="213" t="s">
        <v>136</v>
      </c>
      <c r="L279" s="44"/>
      <c r="M279" s="218" t="s">
        <v>1</v>
      </c>
      <c r="N279" s="219" t="s">
        <v>43</v>
      </c>
      <c r="O279" s="91"/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2" t="s">
        <v>224</v>
      </c>
      <c r="AT279" s="222" t="s">
        <v>132</v>
      </c>
      <c r="AU279" s="222" t="s">
        <v>138</v>
      </c>
      <c r="AY279" s="17" t="s">
        <v>129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7" t="s">
        <v>138</v>
      </c>
      <c r="BK279" s="223">
        <f>ROUND(I279*H279,2)</f>
        <v>0</v>
      </c>
      <c r="BL279" s="17" t="s">
        <v>224</v>
      </c>
      <c r="BM279" s="222" t="s">
        <v>373</v>
      </c>
    </row>
    <row r="280" s="14" customFormat="1">
      <c r="A280" s="14"/>
      <c r="B280" s="235"/>
      <c r="C280" s="236"/>
      <c r="D280" s="226" t="s">
        <v>140</v>
      </c>
      <c r="E280" s="237" t="s">
        <v>1</v>
      </c>
      <c r="F280" s="238" t="s">
        <v>374</v>
      </c>
      <c r="G280" s="236"/>
      <c r="H280" s="239">
        <v>59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140</v>
      </c>
      <c r="AU280" s="245" t="s">
        <v>138</v>
      </c>
      <c r="AV280" s="14" t="s">
        <v>138</v>
      </c>
      <c r="AW280" s="14" t="s">
        <v>32</v>
      </c>
      <c r="AX280" s="14" t="s">
        <v>82</v>
      </c>
      <c r="AY280" s="245" t="s">
        <v>129</v>
      </c>
    </row>
    <row r="281" s="2" customFormat="1" ht="33" customHeight="1">
      <c r="A281" s="38"/>
      <c r="B281" s="39"/>
      <c r="C281" s="211" t="s">
        <v>375</v>
      </c>
      <c r="D281" s="211" t="s">
        <v>132</v>
      </c>
      <c r="E281" s="212" t="s">
        <v>376</v>
      </c>
      <c r="F281" s="213" t="s">
        <v>377</v>
      </c>
      <c r="G281" s="214" t="s">
        <v>296</v>
      </c>
      <c r="H281" s="215">
        <v>0.098000000000000004</v>
      </c>
      <c r="I281" s="216"/>
      <c r="J281" s="217">
        <f>ROUND(I281*H281,2)</f>
        <v>0</v>
      </c>
      <c r="K281" s="213" t="s">
        <v>136</v>
      </c>
      <c r="L281" s="44"/>
      <c r="M281" s="218" t="s">
        <v>1</v>
      </c>
      <c r="N281" s="219" t="s">
        <v>43</v>
      </c>
      <c r="O281" s="91"/>
      <c r="P281" s="220">
        <f>O281*H281</f>
        <v>0</v>
      </c>
      <c r="Q281" s="220">
        <v>0</v>
      </c>
      <c r="R281" s="220">
        <f>Q281*H281</f>
        <v>0</v>
      </c>
      <c r="S281" s="220">
        <v>0</v>
      </c>
      <c r="T281" s="221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2" t="s">
        <v>224</v>
      </c>
      <c r="AT281" s="222" t="s">
        <v>132</v>
      </c>
      <c r="AU281" s="222" t="s">
        <v>138</v>
      </c>
      <c r="AY281" s="17" t="s">
        <v>129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7" t="s">
        <v>138</v>
      </c>
      <c r="BK281" s="223">
        <f>ROUND(I281*H281,2)</f>
        <v>0</v>
      </c>
      <c r="BL281" s="17" t="s">
        <v>224</v>
      </c>
      <c r="BM281" s="222" t="s">
        <v>378</v>
      </c>
    </row>
    <row r="282" s="12" customFormat="1" ht="22.8" customHeight="1">
      <c r="A282" s="12"/>
      <c r="B282" s="195"/>
      <c r="C282" s="196"/>
      <c r="D282" s="197" t="s">
        <v>76</v>
      </c>
      <c r="E282" s="209" t="s">
        <v>379</v>
      </c>
      <c r="F282" s="209" t="s">
        <v>380</v>
      </c>
      <c r="G282" s="196"/>
      <c r="H282" s="196"/>
      <c r="I282" s="199"/>
      <c r="J282" s="210">
        <f>BK282</f>
        <v>0</v>
      </c>
      <c r="K282" s="196"/>
      <c r="L282" s="201"/>
      <c r="M282" s="202"/>
      <c r="N282" s="203"/>
      <c r="O282" s="203"/>
      <c r="P282" s="204">
        <f>SUM(P283:P300)</f>
        <v>0</v>
      </c>
      <c r="Q282" s="203"/>
      <c r="R282" s="204">
        <f>SUM(R283:R300)</f>
        <v>0.12601999999999999</v>
      </c>
      <c r="S282" s="203"/>
      <c r="T282" s="205">
        <f>SUM(T283:T300)</f>
        <v>0.077202500000000007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6" t="s">
        <v>138</v>
      </c>
      <c r="AT282" s="207" t="s">
        <v>76</v>
      </c>
      <c r="AU282" s="207" t="s">
        <v>82</v>
      </c>
      <c r="AY282" s="206" t="s">
        <v>129</v>
      </c>
      <c r="BK282" s="208">
        <f>SUM(BK283:BK300)</f>
        <v>0</v>
      </c>
    </row>
    <row r="283" s="2" customFormat="1" ht="16.5" customHeight="1">
      <c r="A283" s="38"/>
      <c r="B283" s="39"/>
      <c r="C283" s="211" t="s">
        <v>381</v>
      </c>
      <c r="D283" s="211" t="s">
        <v>132</v>
      </c>
      <c r="E283" s="212" t="s">
        <v>382</v>
      </c>
      <c r="F283" s="213" t="s">
        <v>383</v>
      </c>
      <c r="G283" s="214" t="s">
        <v>153</v>
      </c>
      <c r="H283" s="215">
        <v>147.75</v>
      </c>
      <c r="I283" s="216"/>
      <c r="J283" s="217">
        <f>ROUND(I283*H283,2)</f>
        <v>0</v>
      </c>
      <c r="K283" s="213" t="s">
        <v>136</v>
      </c>
      <c r="L283" s="44"/>
      <c r="M283" s="218" t="s">
        <v>1</v>
      </c>
      <c r="N283" s="219" t="s">
        <v>43</v>
      </c>
      <c r="O283" s="91"/>
      <c r="P283" s="220">
        <f>O283*H283</f>
        <v>0</v>
      </c>
      <c r="Q283" s="220">
        <v>0</v>
      </c>
      <c r="R283" s="220">
        <f>Q283*H283</f>
        <v>0</v>
      </c>
      <c r="S283" s="220">
        <v>0.00027999999999999998</v>
      </c>
      <c r="T283" s="221">
        <f>S283*H283</f>
        <v>0.041369999999999997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2" t="s">
        <v>224</v>
      </c>
      <c r="AT283" s="222" t="s">
        <v>132</v>
      </c>
      <c r="AU283" s="222" t="s">
        <v>138</v>
      </c>
      <c r="AY283" s="17" t="s">
        <v>129</v>
      </c>
      <c r="BE283" s="223">
        <f>IF(N283="základní",J283,0)</f>
        <v>0</v>
      </c>
      <c r="BF283" s="223">
        <f>IF(N283="snížená",J283,0)</f>
        <v>0</v>
      </c>
      <c r="BG283" s="223">
        <f>IF(N283="zákl. přenesená",J283,0)</f>
        <v>0</v>
      </c>
      <c r="BH283" s="223">
        <f>IF(N283="sníž. přenesená",J283,0)</f>
        <v>0</v>
      </c>
      <c r="BI283" s="223">
        <f>IF(N283="nulová",J283,0)</f>
        <v>0</v>
      </c>
      <c r="BJ283" s="17" t="s">
        <v>138</v>
      </c>
      <c r="BK283" s="223">
        <f>ROUND(I283*H283,2)</f>
        <v>0</v>
      </c>
      <c r="BL283" s="17" t="s">
        <v>224</v>
      </c>
      <c r="BM283" s="222" t="s">
        <v>384</v>
      </c>
    </row>
    <row r="284" s="14" customFormat="1">
      <c r="A284" s="14"/>
      <c r="B284" s="235"/>
      <c r="C284" s="236"/>
      <c r="D284" s="226" t="s">
        <v>140</v>
      </c>
      <c r="E284" s="237" t="s">
        <v>1</v>
      </c>
      <c r="F284" s="238" t="s">
        <v>385</v>
      </c>
      <c r="G284" s="236"/>
      <c r="H284" s="239">
        <v>147.75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140</v>
      </c>
      <c r="AU284" s="245" t="s">
        <v>138</v>
      </c>
      <c r="AV284" s="14" t="s">
        <v>138</v>
      </c>
      <c r="AW284" s="14" t="s">
        <v>32</v>
      </c>
      <c r="AX284" s="14" t="s">
        <v>82</v>
      </c>
      <c r="AY284" s="245" t="s">
        <v>129</v>
      </c>
    </row>
    <row r="285" s="2" customFormat="1" ht="24.15" customHeight="1">
      <c r="A285" s="38"/>
      <c r="B285" s="39"/>
      <c r="C285" s="211" t="s">
        <v>386</v>
      </c>
      <c r="D285" s="211" t="s">
        <v>132</v>
      </c>
      <c r="E285" s="212" t="s">
        <v>387</v>
      </c>
      <c r="F285" s="213" t="s">
        <v>388</v>
      </c>
      <c r="G285" s="214" t="s">
        <v>153</v>
      </c>
      <c r="H285" s="215">
        <v>70.25</v>
      </c>
      <c r="I285" s="216"/>
      <c r="J285" s="217">
        <f>ROUND(I285*H285,2)</f>
        <v>0</v>
      </c>
      <c r="K285" s="213" t="s">
        <v>136</v>
      </c>
      <c r="L285" s="44"/>
      <c r="M285" s="218" t="s">
        <v>1</v>
      </c>
      <c r="N285" s="219" t="s">
        <v>43</v>
      </c>
      <c r="O285" s="91"/>
      <c r="P285" s="220">
        <f>O285*H285</f>
        <v>0</v>
      </c>
      <c r="Q285" s="220">
        <v>0.00080999999999999996</v>
      </c>
      <c r="R285" s="220">
        <f>Q285*H285</f>
        <v>0.056902499999999995</v>
      </c>
      <c r="S285" s="220">
        <v>0</v>
      </c>
      <c r="T285" s="221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2" t="s">
        <v>224</v>
      </c>
      <c r="AT285" s="222" t="s">
        <v>132</v>
      </c>
      <c r="AU285" s="222" t="s">
        <v>138</v>
      </c>
      <c r="AY285" s="17" t="s">
        <v>129</v>
      </c>
      <c r="BE285" s="223">
        <f>IF(N285="základní",J285,0)</f>
        <v>0</v>
      </c>
      <c r="BF285" s="223">
        <f>IF(N285="snížená",J285,0)</f>
        <v>0</v>
      </c>
      <c r="BG285" s="223">
        <f>IF(N285="zákl. přenesená",J285,0)</f>
        <v>0</v>
      </c>
      <c r="BH285" s="223">
        <f>IF(N285="sníž. přenesená",J285,0)</f>
        <v>0</v>
      </c>
      <c r="BI285" s="223">
        <f>IF(N285="nulová",J285,0)</f>
        <v>0</v>
      </c>
      <c r="BJ285" s="17" t="s">
        <v>138</v>
      </c>
      <c r="BK285" s="223">
        <f>ROUND(I285*H285,2)</f>
        <v>0</v>
      </c>
      <c r="BL285" s="17" t="s">
        <v>224</v>
      </c>
      <c r="BM285" s="222" t="s">
        <v>389</v>
      </c>
    </row>
    <row r="286" s="14" customFormat="1">
      <c r="A286" s="14"/>
      <c r="B286" s="235"/>
      <c r="C286" s="236"/>
      <c r="D286" s="226" t="s">
        <v>140</v>
      </c>
      <c r="E286" s="237" t="s">
        <v>1</v>
      </c>
      <c r="F286" s="238" t="s">
        <v>390</v>
      </c>
      <c r="G286" s="236"/>
      <c r="H286" s="239">
        <v>70.25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5" t="s">
        <v>140</v>
      </c>
      <c r="AU286" s="245" t="s">
        <v>138</v>
      </c>
      <c r="AV286" s="14" t="s">
        <v>138</v>
      </c>
      <c r="AW286" s="14" t="s">
        <v>32</v>
      </c>
      <c r="AX286" s="14" t="s">
        <v>82</v>
      </c>
      <c r="AY286" s="245" t="s">
        <v>129</v>
      </c>
    </row>
    <row r="287" s="2" customFormat="1" ht="24.15" customHeight="1">
      <c r="A287" s="38"/>
      <c r="B287" s="39"/>
      <c r="C287" s="211" t="s">
        <v>391</v>
      </c>
      <c r="D287" s="211" t="s">
        <v>132</v>
      </c>
      <c r="E287" s="212" t="s">
        <v>392</v>
      </c>
      <c r="F287" s="213" t="s">
        <v>393</v>
      </c>
      <c r="G287" s="214" t="s">
        <v>153</v>
      </c>
      <c r="H287" s="215">
        <v>45</v>
      </c>
      <c r="I287" s="216"/>
      <c r="J287" s="217">
        <f>ROUND(I287*H287,2)</f>
        <v>0</v>
      </c>
      <c r="K287" s="213" t="s">
        <v>136</v>
      </c>
      <c r="L287" s="44"/>
      <c r="M287" s="218" t="s">
        <v>1</v>
      </c>
      <c r="N287" s="219" t="s">
        <v>43</v>
      </c>
      <c r="O287" s="91"/>
      <c r="P287" s="220">
        <f>O287*H287</f>
        <v>0</v>
      </c>
      <c r="Q287" s="220">
        <v>0.0011900000000000001</v>
      </c>
      <c r="R287" s="220">
        <f>Q287*H287</f>
        <v>0.05355</v>
      </c>
      <c r="S287" s="220">
        <v>0</v>
      </c>
      <c r="T287" s="221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2" t="s">
        <v>224</v>
      </c>
      <c r="AT287" s="222" t="s">
        <v>132</v>
      </c>
      <c r="AU287" s="222" t="s">
        <v>138</v>
      </c>
      <c r="AY287" s="17" t="s">
        <v>129</v>
      </c>
      <c r="BE287" s="223">
        <f>IF(N287="základní",J287,0)</f>
        <v>0</v>
      </c>
      <c r="BF287" s="223">
        <f>IF(N287="snížená",J287,0)</f>
        <v>0</v>
      </c>
      <c r="BG287" s="223">
        <f>IF(N287="zákl. přenesená",J287,0)</f>
        <v>0</v>
      </c>
      <c r="BH287" s="223">
        <f>IF(N287="sníž. přenesená",J287,0)</f>
        <v>0</v>
      </c>
      <c r="BI287" s="223">
        <f>IF(N287="nulová",J287,0)</f>
        <v>0</v>
      </c>
      <c r="BJ287" s="17" t="s">
        <v>138</v>
      </c>
      <c r="BK287" s="223">
        <f>ROUND(I287*H287,2)</f>
        <v>0</v>
      </c>
      <c r="BL287" s="17" t="s">
        <v>224</v>
      </c>
      <c r="BM287" s="222" t="s">
        <v>394</v>
      </c>
    </row>
    <row r="288" s="14" customFormat="1">
      <c r="A288" s="14"/>
      <c r="B288" s="235"/>
      <c r="C288" s="236"/>
      <c r="D288" s="226" t="s">
        <v>140</v>
      </c>
      <c r="E288" s="237" t="s">
        <v>1</v>
      </c>
      <c r="F288" s="238" t="s">
        <v>395</v>
      </c>
      <c r="G288" s="236"/>
      <c r="H288" s="239">
        <v>45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140</v>
      </c>
      <c r="AU288" s="245" t="s">
        <v>138</v>
      </c>
      <c r="AV288" s="14" t="s">
        <v>138</v>
      </c>
      <c r="AW288" s="14" t="s">
        <v>32</v>
      </c>
      <c r="AX288" s="14" t="s">
        <v>82</v>
      </c>
      <c r="AY288" s="245" t="s">
        <v>129</v>
      </c>
    </row>
    <row r="289" s="2" customFormat="1" ht="37.8" customHeight="1">
      <c r="A289" s="38"/>
      <c r="B289" s="39"/>
      <c r="C289" s="211" t="s">
        <v>396</v>
      </c>
      <c r="D289" s="211" t="s">
        <v>132</v>
      </c>
      <c r="E289" s="212" t="s">
        <v>397</v>
      </c>
      <c r="F289" s="213" t="s">
        <v>398</v>
      </c>
      <c r="G289" s="214" t="s">
        <v>153</v>
      </c>
      <c r="H289" s="215">
        <v>70.25</v>
      </c>
      <c r="I289" s="216"/>
      <c r="J289" s="217">
        <f>ROUND(I289*H289,2)</f>
        <v>0</v>
      </c>
      <c r="K289" s="213" t="s">
        <v>136</v>
      </c>
      <c r="L289" s="44"/>
      <c r="M289" s="218" t="s">
        <v>1</v>
      </c>
      <c r="N289" s="219" t="s">
        <v>43</v>
      </c>
      <c r="O289" s="91"/>
      <c r="P289" s="220">
        <f>O289*H289</f>
        <v>0</v>
      </c>
      <c r="Q289" s="220">
        <v>4.0000000000000003E-05</v>
      </c>
      <c r="R289" s="220">
        <f>Q289*H289</f>
        <v>0.0028100000000000004</v>
      </c>
      <c r="S289" s="220">
        <v>0</v>
      </c>
      <c r="T289" s="221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2" t="s">
        <v>224</v>
      </c>
      <c r="AT289" s="222" t="s">
        <v>132</v>
      </c>
      <c r="AU289" s="222" t="s">
        <v>138</v>
      </c>
      <c r="AY289" s="17" t="s">
        <v>129</v>
      </c>
      <c r="BE289" s="223">
        <f>IF(N289="základní",J289,0)</f>
        <v>0</v>
      </c>
      <c r="BF289" s="223">
        <f>IF(N289="snížená",J289,0)</f>
        <v>0</v>
      </c>
      <c r="BG289" s="223">
        <f>IF(N289="zákl. přenesená",J289,0)</f>
        <v>0</v>
      </c>
      <c r="BH289" s="223">
        <f>IF(N289="sníž. přenesená",J289,0)</f>
        <v>0</v>
      </c>
      <c r="BI289" s="223">
        <f>IF(N289="nulová",J289,0)</f>
        <v>0</v>
      </c>
      <c r="BJ289" s="17" t="s">
        <v>138</v>
      </c>
      <c r="BK289" s="223">
        <f>ROUND(I289*H289,2)</f>
        <v>0</v>
      </c>
      <c r="BL289" s="17" t="s">
        <v>224</v>
      </c>
      <c r="BM289" s="222" t="s">
        <v>399</v>
      </c>
    </row>
    <row r="290" s="14" customFormat="1">
      <c r="A290" s="14"/>
      <c r="B290" s="235"/>
      <c r="C290" s="236"/>
      <c r="D290" s="226" t="s">
        <v>140</v>
      </c>
      <c r="E290" s="237" t="s">
        <v>1</v>
      </c>
      <c r="F290" s="238" t="s">
        <v>390</v>
      </c>
      <c r="G290" s="236"/>
      <c r="H290" s="239">
        <v>70.25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5" t="s">
        <v>140</v>
      </c>
      <c r="AU290" s="245" t="s">
        <v>138</v>
      </c>
      <c r="AV290" s="14" t="s">
        <v>138</v>
      </c>
      <c r="AW290" s="14" t="s">
        <v>32</v>
      </c>
      <c r="AX290" s="14" t="s">
        <v>82</v>
      </c>
      <c r="AY290" s="245" t="s">
        <v>129</v>
      </c>
    </row>
    <row r="291" s="2" customFormat="1" ht="37.8" customHeight="1">
      <c r="A291" s="38"/>
      <c r="B291" s="39"/>
      <c r="C291" s="211" t="s">
        <v>400</v>
      </c>
      <c r="D291" s="211" t="s">
        <v>132</v>
      </c>
      <c r="E291" s="212" t="s">
        <v>401</v>
      </c>
      <c r="F291" s="213" t="s">
        <v>402</v>
      </c>
      <c r="G291" s="214" t="s">
        <v>153</v>
      </c>
      <c r="H291" s="215">
        <v>45</v>
      </c>
      <c r="I291" s="216"/>
      <c r="J291" s="217">
        <f>ROUND(I291*H291,2)</f>
        <v>0</v>
      </c>
      <c r="K291" s="213" t="s">
        <v>136</v>
      </c>
      <c r="L291" s="44"/>
      <c r="M291" s="218" t="s">
        <v>1</v>
      </c>
      <c r="N291" s="219" t="s">
        <v>43</v>
      </c>
      <c r="O291" s="91"/>
      <c r="P291" s="220">
        <f>O291*H291</f>
        <v>0</v>
      </c>
      <c r="Q291" s="220">
        <v>8.0000000000000007E-05</v>
      </c>
      <c r="R291" s="220">
        <f>Q291*H291</f>
        <v>0.0036000000000000003</v>
      </c>
      <c r="S291" s="220">
        <v>0</v>
      </c>
      <c r="T291" s="221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2" t="s">
        <v>224</v>
      </c>
      <c r="AT291" s="222" t="s">
        <v>132</v>
      </c>
      <c r="AU291" s="222" t="s">
        <v>138</v>
      </c>
      <c r="AY291" s="17" t="s">
        <v>129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7" t="s">
        <v>138</v>
      </c>
      <c r="BK291" s="223">
        <f>ROUND(I291*H291,2)</f>
        <v>0</v>
      </c>
      <c r="BL291" s="17" t="s">
        <v>224</v>
      </c>
      <c r="BM291" s="222" t="s">
        <v>403</v>
      </c>
    </row>
    <row r="292" s="14" customFormat="1">
      <c r="A292" s="14"/>
      <c r="B292" s="235"/>
      <c r="C292" s="236"/>
      <c r="D292" s="226" t="s">
        <v>140</v>
      </c>
      <c r="E292" s="237" t="s">
        <v>1</v>
      </c>
      <c r="F292" s="238" t="s">
        <v>395</v>
      </c>
      <c r="G292" s="236"/>
      <c r="H292" s="239">
        <v>45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140</v>
      </c>
      <c r="AU292" s="245" t="s">
        <v>138</v>
      </c>
      <c r="AV292" s="14" t="s">
        <v>138</v>
      </c>
      <c r="AW292" s="14" t="s">
        <v>32</v>
      </c>
      <c r="AX292" s="14" t="s">
        <v>82</v>
      </c>
      <c r="AY292" s="245" t="s">
        <v>129</v>
      </c>
    </row>
    <row r="293" s="2" customFormat="1" ht="16.5" customHeight="1">
      <c r="A293" s="38"/>
      <c r="B293" s="39"/>
      <c r="C293" s="211" t="s">
        <v>404</v>
      </c>
      <c r="D293" s="211" t="s">
        <v>132</v>
      </c>
      <c r="E293" s="212" t="s">
        <v>405</v>
      </c>
      <c r="F293" s="213" t="s">
        <v>406</v>
      </c>
      <c r="G293" s="214" t="s">
        <v>153</v>
      </c>
      <c r="H293" s="215">
        <v>132.75</v>
      </c>
      <c r="I293" s="216"/>
      <c r="J293" s="217">
        <f>ROUND(I293*H293,2)</f>
        <v>0</v>
      </c>
      <c r="K293" s="213" t="s">
        <v>136</v>
      </c>
      <c r="L293" s="44"/>
      <c r="M293" s="218" t="s">
        <v>1</v>
      </c>
      <c r="N293" s="219" t="s">
        <v>43</v>
      </c>
      <c r="O293" s="91"/>
      <c r="P293" s="220">
        <f>O293*H293</f>
        <v>0</v>
      </c>
      <c r="Q293" s="220">
        <v>0</v>
      </c>
      <c r="R293" s="220">
        <f>Q293*H293</f>
        <v>0</v>
      </c>
      <c r="S293" s="220">
        <v>0.00023000000000000001</v>
      </c>
      <c r="T293" s="221">
        <f>S293*H293</f>
        <v>0.030532500000000001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2" t="s">
        <v>224</v>
      </c>
      <c r="AT293" s="222" t="s">
        <v>132</v>
      </c>
      <c r="AU293" s="222" t="s">
        <v>138</v>
      </c>
      <c r="AY293" s="17" t="s">
        <v>129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7" t="s">
        <v>138</v>
      </c>
      <c r="BK293" s="223">
        <f>ROUND(I293*H293,2)</f>
        <v>0</v>
      </c>
      <c r="BL293" s="17" t="s">
        <v>224</v>
      </c>
      <c r="BM293" s="222" t="s">
        <v>407</v>
      </c>
    </row>
    <row r="294" s="2" customFormat="1" ht="21.75" customHeight="1">
      <c r="A294" s="38"/>
      <c r="B294" s="39"/>
      <c r="C294" s="211" t="s">
        <v>408</v>
      </c>
      <c r="D294" s="211" t="s">
        <v>132</v>
      </c>
      <c r="E294" s="212" t="s">
        <v>409</v>
      </c>
      <c r="F294" s="213" t="s">
        <v>410</v>
      </c>
      <c r="G294" s="214" t="s">
        <v>187</v>
      </c>
      <c r="H294" s="215">
        <v>10</v>
      </c>
      <c r="I294" s="216"/>
      <c r="J294" s="217">
        <f>ROUND(I294*H294,2)</f>
        <v>0</v>
      </c>
      <c r="K294" s="213" t="s">
        <v>136</v>
      </c>
      <c r="L294" s="44"/>
      <c r="M294" s="218" t="s">
        <v>1</v>
      </c>
      <c r="N294" s="219" t="s">
        <v>43</v>
      </c>
      <c r="O294" s="91"/>
      <c r="P294" s="220">
        <f>O294*H294</f>
        <v>0</v>
      </c>
      <c r="Q294" s="220">
        <v>0</v>
      </c>
      <c r="R294" s="220">
        <f>Q294*H294</f>
        <v>0</v>
      </c>
      <c r="S294" s="220">
        <v>0.00052999999999999998</v>
      </c>
      <c r="T294" s="221">
        <f>S294*H294</f>
        <v>0.0053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2" t="s">
        <v>224</v>
      </c>
      <c r="AT294" s="222" t="s">
        <v>132</v>
      </c>
      <c r="AU294" s="222" t="s">
        <v>138</v>
      </c>
      <c r="AY294" s="17" t="s">
        <v>129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17" t="s">
        <v>138</v>
      </c>
      <c r="BK294" s="223">
        <f>ROUND(I294*H294,2)</f>
        <v>0</v>
      </c>
      <c r="BL294" s="17" t="s">
        <v>224</v>
      </c>
      <c r="BM294" s="222" t="s">
        <v>411</v>
      </c>
    </row>
    <row r="295" s="2" customFormat="1" ht="16.5" customHeight="1">
      <c r="A295" s="38"/>
      <c r="B295" s="39"/>
      <c r="C295" s="211" t="s">
        <v>412</v>
      </c>
      <c r="D295" s="211" t="s">
        <v>132</v>
      </c>
      <c r="E295" s="212" t="s">
        <v>413</v>
      </c>
      <c r="F295" s="213" t="s">
        <v>414</v>
      </c>
      <c r="G295" s="214" t="s">
        <v>187</v>
      </c>
      <c r="H295" s="215">
        <v>10</v>
      </c>
      <c r="I295" s="216"/>
      <c r="J295" s="217">
        <f>ROUND(I295*H295,2)</f>
        <v>0</v>
      </c>
      <c r="K295" s="213" t="s">
        <v>136</v>
      </c>
      <c r="L295" s="44"/>
      <c r="M295" s="218" t="s">
        <v>1</v>
      </c>
      <c r="N295" s="219" t="s">
        <v>43</v>
      </c>
      <c r="O295" s="91"/>
      <c r="P295" s="220">
        <f>O295*H295</f>
        <v>0</v>
      </c>
      <c r="Q295" s="220">
        <v>0.00056999999999999998</v>
      </c>
      <c r="R295" s="220">
        <f>Q295*H295</f>
        <v>0.0057000000000000002</v>
      </c>
      <c r="S295" s="220">
        <v>0</v>
      </c>
      <c r="T295" s="221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2" t="s">
        <v>224</v>
      </c>
      <c r="AT295" s="222" t="s">
        <v>132</v>
      </c>
      <c r="AU295" s="222" t="s">
        <v>138</v>
      </c>
      <c r="AY295" s="17" t="s">
        <v>129</v>
      </c>
      <c r="BE295" s="223">
        <f>IF(N295="základní",J295,0)</f>
        <v>0</v>
      </c>
      <c r="BF295" s="223">
        <f>IF(N295="snížená",J295,0)</f>
        <v>0</v>
      </c>
      <c r="BG295" s="223">
        <f>IF(N295="zákl. přenesená",J295,0)</f>
        <v>0</v>
      </c>
      <c r="BH295" s="223">
        <f>IF(N295="sníž. přenesená",J295,0)</f>
        <v>0</v>
      </c>
      <c r="BI295" s="223">
        <f>IF(N295="nulová",J295,0)</f>
        <v>0</v>
      </c>
      <c r="BJ295" s="17" t="s">
        <v>138</v>
      </c>
      <c r="BK295" s="223">
        <f>ROUND(I295*H295,2)</f>
        <v>0</v>
      </c>
      <c r="BL295" s="17" t="s">
        <v>224</v>
      </c>
      <c r="BM295" s="222" t="s">
        <v>415</v>
      </c>
    </row>
    <row r="296" s="2" customFormat="1" ht="21.75" customHeight="1">
      <c r="A296" s="38"/>
      <c r="B296" s="39"/>
      <c r="C296" s="211" t="s">
        <v>416</v>
      </c>
      <c r="D296" s="211" t="s">
        <v>132</v>
      </c>
      <c r="E296" s="212" t="s">
        <v>417</v>
      </c>
      <c r="F296" s="213" t="s">
        <v>418</v>
      </c>
      <c r="G296" s="214" t="s">
        <v>153</v>
      </c>
      <c r="H296" s="215">
        <v>115.25</v>
      </c>
      <c r="I296" s="216"/>
      <c r="J296" s="217">
        <f>ROUND(I296*H296,2)</f>
        <v>0</v>
      </c>
      <c r="K296" s="213" t="s">
        <v>136</v>
      </c>
      <c r="L296" s="44"/>
      <c r="M296" s="218" t="s">
        <v>1</v>
      </c>
      <c r="N296" s="219" t="s">
        <v>43</v>
      </c>
      <c r="O296" s="91"/>
      <c r="P296" s="220">
        <f>O296*H296</f>
        <v>0</v>
      </c>
      <c r="Q296" s="220">
        <v>1.0000000000000001E-05</v>
      </c>
      <c r="R296" s="220">
        <f>Q296*H296</f>
        <v>0.0011525000000000001</v>
      </c>
      <c r="S296" s="220">
        <v>0</v>
      </c>
      <c r="T296" s="221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2" t="s">
        <v>224</v>
      </c>
      <c r="AT296" s="222" t="s">
        <v>132</v>
      </c>
      <c r="AU296" s="222" t="s">
        <v>138</v>
      </c>
      <c r="AY296" s="17" t="s">
        <v>129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7" t="s">
        <v>138</v>
      </c>
      <c r="BK296" s="223">
        <f>ROUND(I296*H296,2)</f>
        <v>0</v>
      </c>
      <c r="BL296" s="17" t="s">
        <v>224</v>
      </c>
      <c r="BM296" s="222" t="s">
        <v>419</v>
      </c>
    </row>
    <row r="297" s="14" customFormat="1">
      <c r="A297" s="14"/>
      <c r="B297" s="235"/>
      <c r="C297" s="236"/>
      <c r="D297" s="226" t="s">
        <v>140</v>
      </c>
      <c r="E297" s="237" t="s">
        <v>1</v>
      </c>
      <c r="F297" s="238" t="s">
        <v>420</v>
      </c>
      <c r="G297" s="236"/>
      <c r="H297" s="239">
        <v>115.25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140</v>
      </c>
      <c r="AU297" s="245" t="s">
        <v>138</v>
      </c>
      <c r="AV297" s="14" t="s">
        <v>138</v>
      </c>
      <c r="AW297" s="14" t="s">
        <v>32</v>
      </c>
      <c r="AX297" s="14" t="s">
        <v>82</v>
      </c>
      <c r="AY297" s="245" t="s">
        <v>129</v>
      </c>
    </row>
    <row r="298" s="2" customFormat="1" ht="24.15" customHeight="1">
      <c r="A298" s="38"/>
      <c r="B298" s="39"/>
      <c r="C298" s="211" t="s">
        <v>421</v>
      </c>
      <c r="D298" s="211" t="s">
        <v>132</v>
      </c>
      <c r="E298" s="212" t="s">
        <v>422</v>
      </c>
      <c r="F298" s="213" t="s">
        <v>423</v>
      </c>
      <c r="G298" s="214" t="s">
        <v>153</v>
      </c>
      <c r="H298" s="215">
        <v>115.25</v>
      </c>
      <c r="I298" s="216"/>
      <c r="J298" s="217">
        <f>ROUND(I298*H298,2)</f>
        <v>0</v>
      </c>
      <c r="K298" s="213" t="s">
        <v>136</v>
      </c>
      <c r="L298" s="44"/>
      <c r="M298" s="218" t="s">
        <v>1</v>
      </c>
      <c r="N298" s="219" t="s">
        <v>43</v>
      </c>
      <c r="O298" s="91"/>
      <c r="P298" s="220">
        <f>O298*H298</f>
        <v>0</v>
      </c>
      <c r="Q298" s="220">
        <v>2.0000000000000002E-05</v>
      </c>
      <c r="R298" s="220">
        <f>Q298*H298</f>
        <v>0.0023050000000000002</v>
      </c>
      <c r="S298" s="220">
        <v>0</v>
      </c>
      <c r="T298" s="221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2" t="s">
        <v>224</v>
      </c>
      <c r="AT298" s="222" t="s">
        <v>132</v>
      </c>
      <c r="AU298" s="222" t="s">
        <v>138</v>
      </c>
      <c r="AY298" s="17" t="s">
        <v>129</v>
      </c>
      <c r="BE298" s="223">
        <f>IF(N298="základní",J298,0)</f>
        <v>0</v>
      </c>
      <c r="BF298" s="223">
        <f>IF(N298="snížená",J298,0)</f>
        <v>0</v>
      </c>
      <c r="BG298" s="223">
        <f>IF(N298="zákl. přenesená",J298,0)</f>
        <v>0</v>
      </c>
      <c r="BH298" s="223">
        <f>IF(N298="sníž. přenesená",J298,0)</f>
        <v>0</v>
      </c>
      <c r="BI298" s="223">
        <f>IF(N298="nulová",J298,0)</f>
        <v>0</v>
      </c>
      <c r="BJ298" s="17" t="s">
        <v>138</v>
      </c>
      <c r="BK298" s="223">
        <f>ROUND(I298*H298,2)</f>
        <v>0</v>
      </c>
      <c r="BL298" s="17" t="s">
        <v>224</v>
      </c>
      <c r="BM298" s="222" t="s">
        <v>424</v>
      </c>
    </row>
    <row r="299" s="14" customFormat="1">
      <c r="A299" s="14"/>
      <c r="B299" s="235"/>
      <c r="C299" s="236"/>
      <c r="D299" s="226" t="s">
        <v>140</v>
      </c>
      <c r="E299" s="237" t="s">
        <v>1</v>
      </c>
      <c r="F299" s="238" t="s">
        <v>420</v>
      </c>
      <c r="G299" s="236"/>
      <c r="H299" s="239">
        <v>115.25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140</v>
      </c>
      <c r="AU299" s="245" t="s">
        <v>138</v>
      </c>
      <c r="AV299" s="14" t="s">
        <v>138</v>
      </c>
      <c r="AW299" s="14" t="s">
        <v>32</v>
      </c>
      <c r="AX299" s="14" t="s">
        <v>82</v>
      </c>
      <c r="AY299" s="245" t="s">
        <v>129</v>
      </c>
    </row>
    <row r="300" s="2" customFormat="1" ht="33" customHeight="1">
      <c r="A300" s="38"/>
      <c r="B300" s="39"/>
      <c r="C300" s="211" t="s">
        <v>425</v>
      </c>
      <c r="D300" s="211" t="s">
        <v>132</v>
      </c>
      <c r="E300" s="212" t="s">
        <v>426</v>
      </c>
      <c r="F300" s="213" t="s">
        <v>427</v>
      </c>
      <c r="G300" s="214" t="s">
        <v>296</v>
      </c>
      <c r="H300" s="215">
        <v>0.126</v>
      </c>
      <c r="I300" s="216"/>
      <c r="J300" s="217">
        <f>ROUND(I300*H300,2)</f>
        <v>0</v>
      </c>
      <c r="K300" s="213" t="s">
        <v>136</v>
      </c>
      <c r="L300" s="44"/>
      <c r="M300" s="218" t="s">
        <v>1</v>
      </c>
      <c r="N300" s="219" t="s">
        <v>43</v>
      </c>
      <c r="O300" s="91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2" t="s">
        <v>224</v>
      </c>
      <c r="AT300" s="222" t="s">
        <v>132</v>
      </c>
      <c r="AU300" s="222" t="s">
        <v>138</v>
      </c>
      <c r="AY300" s="17" t="s">
        <v>129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7" t="s">
        <v>138</v>
      </c>
      <c r="BK300" s="223">
        <f>ROUND(I300*H300,2)</f>
        <v>0</v>
      </c>
      <c r="BL300" s="17" t="s">
        <v>224</v>
      </c>
      <c r="BM300" s="222" t="s">
        <v>428</v>
      </c>
    </row>
    <row r="301" s="12" customFormat="1" ht="22.8" customHeight="1">
      <c r="A301" s="12"/>
      <c r="B301" s="195"/>
      <c r="C301" s="196"/>
      <c r="D301" s="197" t="s">
        <v>76</v>
      </c>
      <c r="E301" s="209" t="s">
        <v>429</v>
      </c>
      <c r="F301" s="209" t="s">
        <v>430</v>
      </c>
      <c r="G301" s="196"/>
      <c r="H301" s="196"/>
      <c r="I301" s="199"/>
      <c r="J301" s="210">
        <f>BK301</f>
        <v>0</v>
      </c>
      <c r="K301" s="196"/>
      <c r="L301" s="201"/>
      <c r="M301" s="202"/>
      <c r="N301" s="203"/>
      <c r="O301" s="203"/>
      <c r="P301" s="204">
        <f>SUM(P302:P344)</f>
        <v>0</v>
      </c>
      <c r="Q301" s="203"/>
      <c r="R301" s="204">
        <f>SUM(R302:R344)</f>
        <v>0.18798000000000001</v>
      </c>
      <c r="S301" s="203"/>
      <c r="T301" s="205">
        <f>SUM(T302:T344)</f>
        <v>0.31734000000000001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6" t="s">
        <v>138</v>
      </c>
      <c r="AT301" s="207" t="s">
        <v>76</v>
      </c>
      <c r="AU301" s="207" t="s">
        <v>82</v>
      </c>
      <c r="AY301" s="206" t="s">
        <v>129</v>
      </c>
      <c r="BK301" s="208">
        <f>SUM(BK302:BK344)</f>
        <v>0</v>
      </c>
    </row>
    <row r="302" s="2" customFormat="1" ht="16.5" customHeight="1">
      <c r="A302" s="38"/>
      <c r="B302" s="39"/>
      <c r="C302" s="211" t="s">
        <v>431</v>
      </c>
      <c r="D302" s="211" t="s">
        <v>132</v>
      </c>
      <c r="E302" s="212" t="s">
        <v>432</v>
      </c>
      <c r="F302" s="213" t="s">
        <v>433</v>
      </c>
      <c r="G302" s="214" t="s">
        <v>434</v>
      </c>
      <c r="H302" s="215">
        <v>5</v>
      </c>
      <c r="I302" s="216"/>
      <c r="J302" s="217">
        <f>ROUND(I302*H302,2)</f>
        <v>0</v>
      </c>
      <c r="K302" s="213" t="s">
        <v>136</v>
      </c>
      <c r="L302" s="44"/>
      <c r="M302" s="218" t="s">
        <v>1</v>
      </c>
      <c r="N302" s="219" t="s">
        <v>43</v>
      </c>
      <c r="O302" s="91"/>
      <c r="P302" s="220">
        <f>O302*H302</f>
        <v>0</v>
      </c>
      <c r="Q302" s="220">
        <v>0</v>
      </c>
      <c r="R302" s="220">
        <f>Q302*H302</f>
        <v>0</v>
      </c>
      <c r="S302" s="220">
        <v>0.01933</v>
      </c>
      <c r="T302" s="221">
        <f>S302*H302</f>
        <v>0.09665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2" t="s">
        <v>224</v>
      </c>
      <c r="AT302" s="222" t="s">
        <v>132</v>
      </c>
      <c r="AU302" s="222" t="s">
        <v>138</v>
      </c>
      <c r="AY302" s="17" t="s">
        <v>129</v>
      </c>
      <c r="BE302" s="223">
        <f>IF(N302="základní",J302,0)</f>
        <v>0</v>
      </c>
      <c r="BF302" s="223">
        <f>IF(N302="snížená",J302,0)</f>
        <v>0</v>
      </c>
      <c r="BG302" s="223">
        <f>IF(N302="zákl. přenesená",J302,0)</f>
        <v>0</v>
      </c>
      <c r="BH302" s="223">
        <f>IF(N302="sníž. přenesená",J302,0)</f>
        <v>0</v>
      </c>
      <c r="BI302" s="223">
        <f>IF(N302="nulová",J302,0)</f>
        <v>0</v>
      </c>
      <c r="BJ302" s="17" t="s">
        <v>138</v>
      </c>
      <c r="BK302" s="223">
        <f>ROUND(I302*H302,2)</f>
        <v>0</v>
      </c>
      <c r="BL302" s="17" t="s">
        <v>224</v>
      </c>
      <c r="BM302" s="222" t="s">
        <v>435</v>
      </c>
    </row>
    <row r="303" s="13" customFormat="1">
      <c r="A303" s="13"/>
      <c r="B303" s="224"/>
      <c r="C303" s="225"/>
      <c r="D303" s="226" t="s">
        <v>140</v>
      </c>
      <c r="E303" s="227" t="s">
        <v>1</v>
      </c>
      <c r="F303" s="228" t="s">
        <v>223</v>
      </c>
      <c r="G303" s="225"/>
      <c r="H303" s="227" t="s">
        <v>1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140</v>
      </c>
      <c r="AU303" s="234" t="s">
        <v>138</v>
      </c>
      <c r="AV303" s="13" t="s">
        <v>82</v>
      </c>
      <c r="AW303" s="13" t="s">
        <v>32</v>
      </c>
      <c r="AX303" s="13" t="s">
        <v>77</v>
      </c>
      <c r="AY303" s="234" t="s">
        <v>129</v>
      </c>
    </row>
    <row r="304" s="14" customFormat="1">
      <c r="A304" s="14"/>
      <c r="B304" s="235"/>
      <c r="C304" s="236"/>
      <c r="D304" s="226" t="s">
        <v>140</v>
      </c>
      <c r="E304" s="237" t="s">
        <v>1</v>
      </c>
      <c r="F304" s="238" t="s">
        <v>161</v>
      </c>
      <c r="G304" s="236"/>
      <c r="H304" s="239">
        <v>5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140</v>
      </c>
      <c r="AU304" s="245" t="s">
        <v>138</v>
      </c>
      <c r="AV304" s="14" t="s">
        <v>138</v>
      </c>
      <c r="AW304" s="14" t="s">
        <v>32</v>
      </c>
      <c r="AX304" s="14" t="s">
        <v>82</v>
      </c>
      <c r="AY304" s="245" t="s">
        <v>129</v>
      </c>
    </row>
    <row r="305" s="2" customFormat="1" ht="16.5" customHeight="1">
      <c r="A305" s="38"/>
      <c r="B305" s="39"/>
      <c r="C305" s="211" t="s">
        <v>436</v>
      </c>
      <c r="D305" s="211" t="s">
        <v>132</v>
      </c>
      <c r="E305" s="212" t="s">
        <v>437</v>
      </c>
      <c r="F305" s="213" t="s">
        <v>438</v>
      </c>
      <c r="G305" s="214" t="s">
        <v>434</v>
      </c>
      <c r="H305" s="215">
        <v>2</v>
      </c>
      <c r="I305" s="216"/>
      <c r="J305" s="217">
        <f>ROUND(I305*H305,2)</f>
        <v>0</v>
      </c>
      <c r="K305" s="213" t="s">
        <v>136</v>
      </c>
      <c r="L305" s="44"/>
      <c r="M305" s="218" t="s">
        <v>1</v>
      </c>
      <c r="N305" s="219" t="s">
        <v>43</v>
      </c>
      <c r="O305" s="91"/>
      <c r="P305" s="220">
        <f>O305*H305</f>
        <v>0</v>
      </c>
      <c r="Q305" s="220">
        <v>0</v>
      </c>
      <c r="R305" s="220">
        <f>Q305*H305</f>
        <v>0</v>
      </c>
      <c r="S305" s="220">
        <v>0.019460000000000002</v>
      </c>
      <c r="T305" s="221">
        <f>S305*H305</f>
        <v>0.038920000000000003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2" t="s">
        <v>224</v>
      </c>
      <c r="AT305" s="222" t="s">
        <v>132</v>
      </c>
      <c r="AU305" s="222" t="s">
        <v>138</v>
      </c>
      <c r="AY305" s="17" t="s">
        <v>129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7" t="s">
        <v>138</v>
      </c>
      <c r="BK305" s="223">
        <f>ROUND(I305*H305,2)</f>
        <v>0</v>
      </c>
      <c r="BL305" s="17" t="s">
        <v>224</v>
      </c>
      <c r="BM305" s="222" t="s">
        <v>439</v>
      </c>
    </row>
    <row r="306" s="13" customFormat="1">
      <c r="A306" s="13"/>
      <c r="B306" s="224"/>
      <c r="C306" s="225"/>
      <c r="D306" s="226" t="s">
        <v>140</v>
      </c>
      <c r="E306" s="227" t="s">
        <v>1</v>
      </c>
      <c r="F306" s="228" t="s">
        <v>440</v>
      </c>
      <c r="G306" s="225"/>
      <c r="H306" s="227" t="s">
        <v>1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140</v>
      </c>
      <c r="AU306" s="234" t="s">
        <v>138</v>
      </c>
      <c r="AV306" s="13" t="s">
        <v>82</v>
      </c>
      <c r="AW306" s="13" t="s">
        <v>32</v>
      </c>
      <c r="AX306" s="13" t="s">
        <v>77</v>
      </c>
      <c r="AY306" s="234" t="s">
        <v>129</v>
      </c>
    </row>
    <row r="307" s="14" customFormat="1">
      <c r="A307" s="14"/>
      <c r="B307" s="235"/>
      <c r="C307" s="236"/>
      <c r="D307" s="226" t="s">
        <v>140</v>
      </c>
      <c r="E307" s="237" t="s">
        <v>1</v>
      </c>
      <c r="F307" s="238" t="s">
        <v>138</v>
      </c>
      <c r="G307" s="236"/>
      <c r="H307" s="239">
        <v>2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5" t="s">
        <v>140</v>
      </c>
      <c r="AU307" s="245" t="s">
        <v>138</v>
      </c>
      <c r="AV307" s="14" t="s">
        <v>138</v>
      </c>
      <c r="AW307" s="14" t="s">
        <v>32</v>
      </c>
      <c r="AX307" s="14" t="s">
        <v>82</v>
      </c>
      <c r="AY307" s="245" t="s">
        <v>129</v>
      </c>
    </row>
    <row r="308" s="2" customFormat="1" ht="24.15" customHeight="1">
      <c r="A308" s="38"/>
      <c r="B308" s="39"/>
      <c r="C308" s="211" t="s">
        <v>441</v>
      </c>
      <c r="D308" s="211" t="s">
        <v>132</v>
      </c>
      <c r="E308" s="212" t="s">
        <v>442</v>
      </c>
      <c r="F308" s="213" t="s">
        <v>443</v>
      </c>
      <c r="G308" s="214" t="s">
        <v>434</v>
      </c>
      <c r="H308" s="215">
        <v>5</v>
      </c>
      <c r="I308" s="216"/>
      <c r="J308" s="217">
        <f>ROUND(I308*H308,2)</f>
        <v>0</v>
      </c>
      <c r="K308" s="213" t="s">
        <v>136</v>
      </c>
      <c r="L308" s="44"/>
      <c r="M308" s="218" t="s">
        <v>1</v>
      </c>
      <c r="N308" s="219" t="s">
        <v>43</v>
      </c>
      <c r="O308" s="91"/>
      <c r="P308" s="220">
        <f>O308*H308</f>
        <v>0</v>
      </c>
      <c r="Q308" s="220">
        <v>0.019709999999999998</v>
      </c>
      <c r="R308" s="220">
        <f>Q308*H308</f>
        <v>0.098549999999999999</v>
      </c>
      <c r="S308" s="220">
        <v>0</v>
      </c>
      <c r="T308" s="221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2" t="s">
        <v>224</v>
      </c>
      <c r="AT308" s="222" t="s">
        <v>132</v>
      </c>
      <c r="AU308" s="222" t="s">
        <v>138</v>
      </c>
      <c r="AY308" s="17" t="s">
        <v>129</v>
      </c>
      <c r="BE308" s="223">
        <f>IF(N308="základní",J308,0)</f>
        <v>0</v>
      </c>
      <c r="BF308" s="223">
        <f>IF(N308="snížená",J308,0)</f>
        <v>0</v>
      </c>
      <c r="BG308" s="223">
        <f>IF(N308="zákl. přenesená",J308,0)</f>
        <v>0</v>
      </c>
      <c r="BH308" s="223">
        <f>IF(N308="sníž. přenesená",J308,0)</f>
        <v>0</v>
      </c>
      <c r="BI308" s="223">
        <f>IF(N308="nulová",J308,0)</f>
        <v>0</v>
      </c>
      <c r="BJ308" s="17" t="s">
        <v>138</v>
      </c>
      <c r="BK308" s="223">
        <f>ROUND(I308*H308,2)</f>
        <v>0</v>
      </c>
      <c r="BL308" s="17" t="s">
        <v>224</v>
      </c>
      <c r="BM308" s="222" t="s">
        <v>444</v>
      </c>
    </row>
    <row r="309" s="2" customFormat="1" ht="16.5" customHeight="1">
      <c r="A309" s="38"/>
      <c r="B309" s="39"/>
      <c r="C309" s="211" t="s">
        <v>445</v>
      </c>
      <c r="D309" s="211" t="s">
        <v>132</v>
      </c>
      <c r="E309" s="212" t="s">
        <v>446</v>
      </c>
      <c r="F309" s="213" t="s">
        <v>447</v>
      </c>
      <c r="G309" s="214" t="s">
        <v>434</v>
      </c>
      <c r="H309" s="215">
        <v>5</v>
      </c>
      <c r="I309" s="216"/>
      <c r="J309" s="217">
        <f>ROUND(I309*H309,2)</f>
        <v>0</v>
      </c>
      <c r="K309" s="213" t="s">
        <v>136</v>
      </c>
      <c r="L309" s="44"/>
      <c r="M309" s="218" t="s">
        <v>1</v>
      </c>
      <c r="N309" s="219" t="s">
        <v>43</v>
      </c>
      <c r="O309" s="91"/>
      <c r="P309" s="220">
        <f>O309*H309</f>
        <v>0</v>
      </c>
      <c r="Q309" s="220">
        <v>0</v>
      </c>
      <c r="R309" s="220">
        <f>Q309*H309</f>
        <v>0</v>
      </c>
      <c r="S309" s="220">
        <v>0.032899999999999999</v>
      </c>
      <c r="T309" s="221">
        <f>S309*H309</f>
        <v>0.16449999999999998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2" t="s">
        <v>224</v>
      </c>
      <c r="AT309" s="222" t="s">
        <v>132</v>
      </c>
      <c r="AU309" s="222" t="s">
        <v>138</v>
      </c>
      <c r="AY309" s="17" t="s">
        <v>129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17" t="s">
        <v>138</v>
      </c>
      <c r="BK309" s="223">
        <f>ROUND(I309*H309,2)</f>
        <v>0</v>
      </c>
      <c r="BL309" s="17" t="s">
        <v>224</v>
      </c>
      <c r="BM309" s="222" t="s">
        <v>448</v>
      </c>
    </row>
    <row r="310" s="13" customFormat="1">
      <c r="A310" s="13"/>
      <c r="B310" s="224"/>
      <c r="C310" s="225"/>
      <c r="D310" s="226" t="s">
        <v>140</v>
      </c>
      <c r="E310" s="227" t="s">
        <v>1</v>
      </c>
      <c r="F310" s="228" t="s">
        <v>223</v>
      </c>
      <c r="G310" s="225"/>
      <c r="H310" s="227" t="s">
        <v>1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140</v>
      </c>
      <c r="AU310" s="234" t="s">
        <v>138</v>
      </c>
      <c r="AV310" s="13" t="s">
        <v>82</v>
      </c>
      <c r="AW310" s="13" t="s">
        <v>32</v>
      </c>
      <c r="AX310" s="13" t="s">
        <v>77</v>
      </c>
      <c r="AY310" s="234" t="s">
        <v>129</v>
      </c>
    </row>
    <row r="311" s="14" customFormat="1">
      <c r="A311" s="14"/>
      <c r="B311" s="235"/>
      <c r="C311" s="236"/>
      <c r="D311" s="226" t="s">
        <v>140</v>
      </c>
      <c r="E311" s="237" t="s">
        <v>1</v>
      </c>
      <c r="F311" s="238" t="s">
        <v>161</v>
      </c>
      <c r="G311" s="236"/>
      <c r="H311" s="239">
        <v>5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140</v>
      </c>
      <c r="AU311" s="245" t="s">
        <v>138</v>
      </c>
      <c r="AV311" s="14" t="s">
        <v>138</v>
      </c>
      <c r="AW311" s="14" t="s">
        <v>32</v>
      </c>
      <c r="AX311" s="14" t="s">
        <v>82</v>
      </c>
      <c r="AY311" s="245" t="s">
        <v>129</v>
      </c>
    </row>
    <row r="312" s="2" customFormat="1" ht="16.5" customHeight="1">
      <c r="A312" s="38"/>
      <c r="B312" s="39"/>
      <c r="C312" s="211" t="s">
        <v>449</v>
      </c>
      <c r="D312" s="211" t="s">
        <v>132</v>
      </c>
      <c r="E312" s="212" t="s">
        <v>450</v>
      </c>
      <c r="F312" s="213" t="s">
        <v>451</v>
      </c>
      <c r="G312" s="214" t="s">
        <v>187</v>
      </c>
      <c r="H312" s="215">
        <v>5</v>
      </c>
      <c r="I312" s="216"/>
      <c r="J312" s="217">
        <f>ROUND(I312*H312,2)</f>
        <v>0</v>
      </c>
      <c r="K312" s="213" t="s">
        <v>136</v>
      </c>
      <c r="L312" s="44"/>
      <c r="M312" s="218" t="s">
        <v>1</v>
      </c>
      <c r="N312" s="219" t="s">
        <v>43</v>
      </c>
      <c r="O312" s="91"/>
      <c r="P312" s="220">
        <f>O312*H312</f>
        <v>0</v>
      </c>
      <c r="Q312" s="220">
        <v>0</v>
      </c>
      <c r="R312" s="220">
        <f>Q312*H312</f>
        <v>0</v>
      </c>
      <c r="S312" s="220">
        <v>0</v>
      </c>
      <c r="T312" s="221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2" t="s">
        <v>224</v>
      </c>
      <c r="AT312" s="222" t="s">
        <v>132</v>
      </c>
      <c r="AU312" s="222" t="s">
        <v>138</v>
      </c>
      <c r="AY312" s="17" t="s">
        <v>129</v>
      </c>
      <c r="BE312" s="223">
        <f>IF(N312="základní",J312,0)</f>
        <v>0</v>
      </c>
      <c r="BF312" s="223">
        <f>IF(N312="snížená",J312,0)</f>
        <v>0</v>
      </c>
      <c r="BG312" s="223">
        <f>IF(N312="zákl. přenesená",J312,0)</f>
        <v>0</v>
      </c>
      <c r="BH312" s="223">
        <f>IF(N312="sníž. přenesená",J312,0)</f>
        <v>0</v>
      </c>
      <c r="BI312" s="223">
        <f>IF(N312="nulová",J312,0)</f>
        <v>0</v>
      </c>
      <c r="BJ312" s="17" t="s">
        <v>138</v>
      </c>
      <c r="BK312" s="223">
        <f>ROUND(I312*H312,2)</f>
        <v>0</v>
      </c>
      <c r="BL312" s="17" t="s">
        <v>224</v>
      </c>
      <c r="BM312" s="222" t="s">
        <v>452</v>
      </c>
    </row>
    <row r="313" s="2" customFormat="1" ht="16.5" customHeight="1">
      <c r="A313" s="38"/>
      <c r="B313" s="39"/>
      <c r="C313" s="257" t="s">
        <v>453</v>
      </c>
      <c r="D313" s="257" t="s">
        <v>225</v>
      </c>
      <c r="E313" s="258" t="s">
        <v>454</v>
      </c>
      <c r="F313" s="259" t="s">
        <v>455</v>
      </c>
      <c r="G313" s="260" t="s">
        <v>187</v>
      </c>
      <c r="H313" s="261">
        <v>5</v>
      </c>
      <c r="I313" s="262"/>
      <c r="J313" s="263">
        <f>ROUND(I313*H313,2)</f>
        <v>0</v>
      </c>
      <c r="K313" s="259" t="s">
        <v>136</v>
      </c>
      <c r="L313" s="264"/>
      <c r="M313" s="265" t="s">
        <v>1</v>
      </c>
      <c r="N313" s="266" t="s">
        <v>43</v>
      </c>
      <c r="O313" s="91"/>
      <c r="P313" s="220">
        <f>O313*H313</f>
        <v>0</v>
      </c>
      <c r="Q313" s="220">
        <v>0.00050000000000000001</v>
      </c>
      <c r="R313" s="220">
        <f>Q313*H313</f>
        <v>0.0025000000000000001</v>
      </c>
      <c r="S313" s="220">
        <v>0</v>
      </c>
      <c r="T313" s="221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2" t="s">
        <v>302</v>
      </c>
      <c r="AT313" s="222" t="s">
        <v>225</v>
      </c>
      <c r="AU313" s="222" t="s">
        <v>138</v>
      </c>
      <c r="AY313" s="17" t="s">
        <v>129</v>
      </c>
      <c r="BE313" s="223">
        <f>IF(N313="základní",J313,0)</f>
        <v>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7" t="s">
        <v>138</v>
      </c>
      <c r="BK313" s="223">
        <f>ROUND(I313*H313,2)</f>
        <v>0</v>
      </c>
      <c r="BL313" s="17" t="s">
        <v>224</v>
      </c>
      <c r="BM313" s="222" t="s">
        <v>456</v>
      </c>
    </row>
    <row r="314" s="2" customFormat="1" ht="16.5" customHeight="1">
      <c r="A314" s="38"/>
      <c r="B314" s="39"/>
      <c r="C314" s="211" t="s">
        <v>457</v>
      </c>
      <c r="D314" s="211" t="s">
        <v>132</v>
      </c>
      <c r="E314" s="212" t="s">
        <v>458</v>
      </c>
      <c r="F314" s="213" t="s">
        <v>459</v>
      </c>
      <c r="G314" s="214" t="s">
        <v>187</v>
      </c>
      <c r="H314" s="215">
        <v>5</v>
      </c>
      <c r="I314" s="216"/>
      <c r="J314" s="217">
        <f>ROUND(I314*H314,2)</f>
        <v>0</v>
      </c>
      <c r="K314" s="213" t="s">
        <v>136</v>
      </c>
      <c r="L314" s="44"/>
      <c r="M314" s="218" t="s">
        <v>1</v>
      </c>
      <c r="N314" s="219" t="s">
        <v>43</v>
      </c>
      <c r="O314" s="91"/>
      <c r="P314" s="220">
        <f>O314*H314</f>
        <v>0</v>
      </c>
      <c r="Q314" s="220">
        <v>0</v>
      </c>
      <c r="R314" s="220">
        <f>Q314*H314</f>
        <v>0</v>
      </c>
      <c r="S314" s="220">
        <v>0</v>
      </c>
      <c r="T314" s="221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2" t="s">
        <v>224</v>
      </c>
      <c r="AT314" s="222" t="s">
        <v>132</v>
      </c>
      <c r="AU314" s="222" t="s">
        <v>138</v>
      </c>
      <c r="AY314" s="17" t="s">
        <v>129</v>
      </c>
      <c r="BE314" s="223">
        <f>IF(N314="základní",J314,0)</f>
        <v>0</v>
      </c>
      <c r="BF314" s="223">
        <f>IF(N314="snížená",J314,0)</f>
        <v>0</v>
      </c>
      <c r="BG314" s="223">
        <f>IF(N314="zákl. přenesená",J314,0)</f>
        <v>0</v>
      </c>
      <c r="BH314" s="223">
        <f>IF(N314="sníž. přenesená",J314,0)</f>
        <v>0</v>
      </c>
      <c r="BI314" s="223">
        <f>IF(N314="nulová",J314,0)</f>
        <v>0</v>
      </c>
      <c r="BJ314" s="17" t="s">
        <v>138</v>
      </c>
      <c r="BK314" s="223">
        <f>ROUND(I314*H314,2)</f>
        <v>0</v>
      </c>
      <c r="BL314" s="17" t="s">
        <v>224</v>
      </c>
      <c r="BM314" s="222" t="s">
        <v>460</v>
      </c>
    </row>
    <row r="315" s="2" customFormat="1" ht="24.15" customHeight="1">
      <c r="A315" s="38"/>
      <c r="B315" s="39"/>
      <c r="C315" s="257" t="s">
        <v>461</v>
      </c>
      <c r="D315" s="257" t="s">
        <v>225</v>
      </c>
      <c r="E315" s="258" t="s">
        <v>462</v>
      </c>
      <c r="F315" s="259" t="s">
        <v>463</v>
      </c>
      <c r="G315" s="260" t="s">
        <v>187</v>
      </c>
      <c r="H315" s="261">
        <v>5</v>
      </c>
      <c r="I315" s="262"/>
      <c r="J315" s="263">
        <f>ROUND(I315*H315,2)</f>
        <v>0</v>
      </c>
      <c r="K315" s="259" t="s">
        <v>136</v>
      </c>
      <c r="L315" s="264"/>
      <c r="M315" s="265" t="s">
        <v>1</v>
      </c>
      <c r="N315" s="266" t="s">
        <v>43</v>
      </c>
      <c r="O315" s="91"/>
      <c r="P315" s="220">
        <f>O315*H315</f>
        <v>0</v>
      </c>
      <c r="Q315" s="220">
        <v>0.0030000000000000001</v>
      </c>
      <c r="R315" s="220">
        <f>Q315*H315</f>
        <v>0.014999999999999999</v>
      </c>
      <c r="S315" s="220">
        <v>0</v>
      </c>
      <c r="T315" s="221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2" t="s">
        <v>302</v>
      </c>
      <c r="AT315" s="222" t="s">
        <v>225</v>
      </c>
      <c r="AU315" s="222" t="s">
        <v>138</v>
      </c>
      <c r="AY315" s="17" t="s">
        <v>129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7" t="s">
        <v>138</v>
      </c>
      <c r="BK315" s="223">
        <f>ROUND(I315*H315,2)</f>
        <v>0</v>
      </c>
      <c r="BL315" s="17" t="s">
        <v>224</v>
      </c>
      <c r="BM315" s="222" t="s">
        <v>464</v>
      </c>
    </row>
    <row r="316" s="2" customFormat="1" ht="16.5" customHeight="1">
      <c r="A316" s="38"/>
      <c r="B316" s="39"/>
      <c r="C316" s="211" t="s">
        <v>465</v>
      </c>
      <c r="D316" s="211" t="s">
        <v>132</v>
      </c>
      <c r="E316" s="212" t="s">
        <v>466</v>
      </c>
      <c r="F316" s="213" t="s">
        <v>467</v>
      </c>
      <c r="G316" s="214" t="s">
        <v>187</v>
      </c>
      <c r="H316" s="215">
        <v>15</v>
      </c>
      <c r="I316" s="216"/>
      <c r="J316" s="217">
        <f>ROUND(I316*H316,2)</f>
        <v>0</v>
      </c>
      <c r="K316" s="213" t="s">
        <v>136</v>
      </c>
      <c r="L316" s="44"/>
      <c r="M316" s="218" t="s">
        <v>1</v>
      </c>
      <c r="N316" s="219" t="s">
        <v>43</v>
      </c>
      <c r="O316" s="91"/>
      <c r="P316" s="220">
        <f>O316*H316</f>
        <v>0</v>
      </c>
      <c r="Q316" s="220">
        <v>0</v>
      </c>
      <c r="R316" s="220">
        <f>Q316*H316</f>
        <v>0</v>
      </c>
      <c r="S316" s="220">
        <v>0</v>
      </c>
      <c r="T316" s="221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2" t="s">
        <v>224</v>
      </c>
      <c r="AT316" s="222" t="s">
        <v>132</v>
      </c>
      <c r="AU316" s="222" t="s">
        <v>138</v>
      </c>
      <c r="AY316" s="17" t="s">
        <v>129</v>
      </c>
      <c r="BE316" s="223">
        <f>IF(N316="základní",J316,0)</f>
        <v>0</v>
      </c>
      <c r="BF316" s="223">
        <f>IF(N316="snížená",J316,0)</f>
        <v>0</v>
      </c>
      <c r="BG316" s="223">
        <f>IF(N316="zákl. přenesená",J316,0)</f>
        <v>0</v>
      </c>
      <c r="BH316" s="223">
        <f>IF(N316="sníž. přenesená",J316,0)</f>
        <v>0</v>
      </c>
      <c r="BI316" s="223">
        <f>IF(N316="nulová",J316,0)</f>
        <v>0</v>
      </c>
      <c r="BJ316" s="17" t="s">
        <v>138</v>
      </c>
      <c r="BK316" s="223">
        <f>ROUND(I316*H316,2)</f>
        <v>0</v>
      </c>
      <c r="BL316" s="17" t="s">
        <v>224</v>
      </c>
      <c r="BM316" s="222" t="s">
        <v>468</v>
      </c>
    </row>
    <row r="317" s="14" customFormat="1">
      <c r="A317" s="14"/>
      <c r="B317" s="235"/>
      <c r="C317" s="236"/>
      <c r="D317" s="226" t="s">
        <v>140</v>
      </c>
      <c r="E317" s="237" t="s">
        <v>1</v>
      </c>
      <c r="F317" s="238" t="s">
        <v>353</v>
      </c>
      <c r="G317" s="236"/>
      <c r="H317" s="239">
        <v>15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5" t="s">
        <v>140</v>
      </c>
      <c r="AU317" s="245" t="s">
        <v>138</v>
      </c>
      <c r="AV317" s="14" t="s">
        <v>138</v>
      </c>
      <c r="AW317" s="14" t="s">
        <v>32</v>
      </c>
      <c r="AX317" s="14" t="s">
        <v>82</v>
      </c>
      <c r="AY317" s="245" t="s">
        <v>129</v>
      </c>
    </row>
    <row r="318" s="2" customFormat="1" ht="16.5" customHeight="1">
      <c r="A318" s="38"/>
      <c r="B318" s="39"/>
      <c r="C318" s="257" t="s">
        <v>469</v>
      </c>
      <c r="D318" s="257" t="s">
        <v>225</v>
      </c>
      <c r="E318" s="258" t="s">
        <v>470</v>
      </c>
      <c r="F318" s="259" t="s">
        <v>471</v>
      </c>
      <c r="G318" s="260" t="s">
        <v>187</v>
      </c>
      <c r="H318" s="261">
        <v>15</v>
      </c>
      <c r="I318" s="262"/>
      <c r="J318" s="263">
        <f>ROUND(I318*H318,2)</f>
        <v>0</v>
      </c>
      <c r="K318" s="259" t="s">
        <v>136</v>
      </c>
      <c r="L318" s="264"/>
      <c r="M318" s="265" t="s">
        <v>1</v>
      </c>
      <c r="N318" s="266" t="s">
        <v>43</v>
      </c>
      <c r="O318" s="91"/>
      <c r="P318" s="220">
        <f>O318*H318</f>
        <v>0</v>
      </c>
      <c r="Q318" s="220">
        <v>0.0015</v>
      </c>
      <c r="R318" s="220">
        <f>Q318*H318</f>
        <v>0.022499999999999999</v>
      </c>
      <c r="S318" s="220">
        <v>0</v>
      </c>
      <c r="T318" s="221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2" t="s">
        <v>302</v>
      </c>
      <c r="AT318" s="222" t="s">
        <v>225</v>
      </c>
      <c r="AU318" s="222" t="s">
        <v>138</v>
      </c>
      <c r="AY318" s="17" t="s">
        <v>129</v>
      </c>
      <c r="BE318" s="223">
        <f>IF(N318="základní",J318,0)</f>
        <v>0</v>
      </c>
      <c r="BF318" s="223">
        <f>IF(N318="snížená",J318,0)</f>
        <v>0</v>
      </c>
      <c r="BG318" s="223">
        <f>IF(N318="zákl. přenesená",J318,0)</f>
        <v>0</v>
      </c>
      <c r="BH318" s="223">
        <f>IF(N318="sníž. přenesená",J318,0)</f>
        <v>0</v>
      </c>
      <c r="BI318" s="223">
        <f>IF(N318="nulová",J318,0)</f>
        <v>0</v>
      </c>
      <c r="BJ318" s="17" t="s">
        <v>138</v>
      </c>
      <c r="BK318" s="223">
        <f>ROUND(I318*H318,2)</f>
        <v>0</v>
      </c>
      <c r="BL318" s="17" t="s">
        <v>224</v>
      </c>
      <c r="BM318" s="222" t="s">
        <v>472</v>
      </c>
    </row>
    <row r="319" s="2" customFormat="1" ht="16.5" customHeight="1">
      <c r="A319" s="38"/>
      <c r="B319" s="39"/>
      <c r="C319" s="211" t="s">
        <v>473</v>
      </c>
      <c r="D319" s="211" t="s">
        <v>132</v>
      </c>
      <c r="E319" s="212" t="s">
        <v>474</v>
      </c>
      <c r="F319" s="213" t="s">
        <v>475</v>
      </c>
      <c r="G319" s="214" t="s">
        <v>187</v>
      </c>
      <c r="H319" s="215">
        <v>35</v>
      </c>
      <c r="I319" s="216"/>
      <c r="J319" s="217">
        <f>ROUND(I319*H319,2)</f>
        <v>0</v>
      </c>
      <c r="K319" s="213" t="s">
        <v>136</v>
      </c>
      <c r="L319" s="44"/>
      <c r="M319" s="218" t="s">
        <v>1</v>
      </c>
      <c r="N319" s="219" t="s">
        <v>43</v>
      </c>
      <c r="O319" s="91"/>
      <c r="P319" s="220">
        <f>O319*H319</f>
        <v>0</v>
      </c>
      <c r="Q319" s="220">
        <v>0</v>
      </c>
      <c r="R319" s="220">
        <f>Q319*H319</f>
        <v>0</v>
      </c>
      <c r="S319" s="220">
        <v>0</v>
      </c>
      <c r="T319" s="221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2" t="s">
        <v>224</v>
      </c>
      <c r="AT319" s="222" t="s">
        <v>132</v>
      </c>
      <c r="AU319" s="222" t="s">
        <v>138</v>
      </c>
      <c r="AY319" s="17" t="s">
        <v>129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7" t="s">
        <v>138</v>
      </c>
      <c r="BK319" s="223">
        <f>ROUND(I319*H319,2)</f>
        <v>0</v>
      </c>
      <c r="BL319" s="17" t="s">
        <v>224</v>
      </c>
      <c r="BM319" s="222" t="s">
        <v>476</v>
      </c>
    </row>
    <row r="320" s="14" customFormat="1">
      <c r="A320" s="14"/>
      <c r="B320" s="235"/>
      <c r="C320" s="236"/>
      <c r="D320" s="226" t="s">
        <v>140</v>
      </c>
      <c r="E320" s="237" t="s">
        <v>1</v>
      </c>
      <c r="F320" s="238" t="s">
        <v>477</v>
      </c>
      <c r="G320" s="236"/>
      <c r="H320" s="239">
        <v>35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5" t="s">
        <v>140</v>
      </c>
      <c r="AU320" s="245" t="s">
        <v>138</v>
      </c>
      <c r="AV320" s="14" t="s">
        <v>138</v>
      </c>
      <c r="AW320" s="14" t="s">
        <v>32</v>
      </c>
      <c r="AX320" s="14" t="s">
        <v>82</v>
      </c>
      <c r="AY320" s="245" t="s">
        <v>129</v>
      </c>
    </row>
    <row r="321" s="2" customFormat="1" ht="16.5" customHeight="1">
      <c r="A321" s="38"/>
      <c r="B321" s="39"/>
      <c r="C321" s="257" t="s">
        <v>478</v>
      </c>
      <c r="D321" s="257" t="s">
        <v>225</v>
      </c>
      <c r="E321" s="258" t="s">
        <v>479</v>
      </c>
      <c r="F321" s="259" t="s">
        <v>480</v>
      </c>
      <c r="G321" s="260" t="s">
        <v>187</v>
      </c>
      <c r="H321" s="261">
        <v>35</v>
      </c>
      <c r="I321" s="262"/>
      <c r="J321" s="263">
        <f>ROUND(I321*H321,2)</f>
        <v>0</v>
      </c>
      <c r="K321" s="259" t="s">
        <v>136</v>
      </c>
      <c r="L321" s="264"/>
      <c r="M321" s="265" t="s">
        <v>1</v>
      </c>
      <c r="N321" s="266" t="s">
        <v>43</v>
      </c>
      <c r="O321" s="91"/>
      <c r="P321" s="220">
        <f>O321*H321</f>
        <v>0</v>
      </c>
      <c r="Q321" s="220">
        <v>0.00012</v>
      </c>
      <c r="R321" s="220">
        <f>Q321*H321</f>
        <v>0.0041999999999999997</v>
      </c>
      <c r="S321" s="220">
        <v>0</v>
      </c>
      <c r="T321" s="221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2" t="s">
        <v>302</v>
      </c>
      <c r="AT321" s="222" t="s">
        <v>225</v>
      </c>
      <c r="AU321" s="222" t="s">
        <v>138</v>
      </c>
      <c r="AY321" s="17" t="s">
        <v>129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7" t="s">
        <v>138</v>
      </c>
      <c r="BK321" s="223">
        <f>ROUND(I321*H321,2)</f>
        <v>0</v>
      </c>
      <c r="BL321" s="17" t="s">
        <v>224</v>
      </c>
      <c r="BM321" s="222" t="s">
        <v>481</v>
      </c>
    </row>
    <row r="322" s="2" customFormat="1" ht="16.5" customHeight="1">
      <c r="A322" s="38"/>
      <c r="B322" s="39"/>
      <c r="C322" s="257" t="s">
        <v>482</v>
      </c>
      <c r="D322" s="257" t="s">
        <v>225</v>
      </c>
      <c r="E322" s="258" t="s">
        <v>483</v>
      </c>
      <c r="F322" s="259" t="s">
        <v>484</v>
      </c>
      <c r="G322" s="260" t="s">
        <v>187</v>
      </c>
      <c r="H322" s="261">
        <v>5</v>
      </c>
      <c r="I322" s="262"/>
      <c r="J322" s="263">
        <f>ROUND(I322*H322,2)</f>
        <v>0</v>
      </c>
      <c r="K322" s="259" t="s">
        <v>136</v>
      </c>
      <c r="L322" s="264"/>
      <c r="M322" s="265" t="s">
        <v>1</v>
      </c>
      <c r="N322" s="266" t="s">
        <v>43</v>
      </c>
      <c r="O322" s="91"/>
      <c r="P322" s="220">
        <f>O322*H322</f>
        <v>0</v>
      </c>
      <c r="Q322" s="220">
        <v>0.001</v>
      </c>
      <c r="R322" s="220">
        <f>Q322*H322</f>
        <v>0.0050000000000000001</v>
      </c>
      <c r="S322" s="220">
        <v>0</v>
      </c>
      <c r="T322" s="221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2" t="s">
        <v>302</v>
      </c>
      <c r="AT322" s="222" t="s">
        <v>225</v>
      </c>
      <c r="AU322" s="222" t="s">
        <v>138</v>
      </c>
      <c r="AY322" s="17" t="s">
        <v>129</v>
      </c>
      <c r="BE322" s="223">
        <f>IF(N322="základní",J322,0)</f>
        <v>0</v>
      </c>
      <c r="BF322" s="223">
        <f>IF(N322="snížená",J322,0)</f>
        <v>0</v>
      </c>
      <c r="BG322" s="223">
        <f>IF(N322="zákl. přenesená",J322,0)</f>
        <v>0</v>
      </c>
      <c r="BH322" s="223">
        <f>IF(N322="sníž. přenesená",J322,0)</f>
        <v>0</v>
      </c>
      <c r="BI322" s="223">
        <f>IF(N322="nulová",J322,0)</f>
        <v>0</v>
      </c>
      <c r="BJ322" s="17" t="s">
        <v>138</v>
      </c>
      <c r="BK322" s="223">
        <f>ROUND(I322*H322,2)</f>
        <v>0</v>
      </c>
      <c r="BL322" s="17" t="s">
        <v>224</v>
      </c>
      <c r="BM322" s="222" t="s">
        <v>485</v>
      </c>
    </row>
    <row r="323" s="2" customFormat="1" ht="16.5" customHeight="1">
      <c r="A323" s="38"/>
      <c r="B323" s="39"/>
      <c r="C323" s="211" t="s">
        <v>486</v>
      </c>
      <c r="D323" s="211" t="s">
        <v>132</v>
      </c>
      <c r="E323" s="212" t="s">
        <v>487</v>
      </c>
      <c r="F323" s="213" t="s">
        <v>488</v>
      </c>
      <c r="G323" s="214" t="s">
        <v>187</v>
      </c>
      <c r="H323" s="215">
        <v>5</v>
      </c>
      <c r="I323" s="216"/>
      <c r="J323" s="217">
        <f>ROUND(I323*H323,2)</f>
        <v>0</v>
      </c>
      <c r="K323" s="213" t="s">
        <v>136</v>
      </c>
      <c r="L323" s="44"/>
      <c r="M323" s="218" t="s">
        <v>1</v>
      </c>
      <c r="N323" s="219" t="s">
        <v>43</v>
      </c>
      <c r="O323" s="91"/>
      <c r="P323" s="220">
        <f>O323*H323</f>
        <v>0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2" t="s">
        <v>224</v>
      </c>
      <c r="AT323" s="222" t="s">
        <v>132</v>
      </c>
      <c r="AU323" s="222" t="s">
        <v>138</v>
      </c>
      <c r="AY323" s="17" t="s">
        <v>129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7" t="s">
        <v>138</v>
      </c>
      <c r="BK323" s="223">
        <f>ROUND(I323*H323,2)</f>
        <v>0</v>
      </c>
      <c r="BL323" s="17" t="s">
        <v>224</v>
      </c>
      <c r="BM323" s="222" t="s">
        <v>489</v>
      </c>
    </row>
    <row r="324" s="2" customFormat="1" ht="16.5" customHeight="1">
      <c r="A324" s="38"/>
      <c r="B324" s="39"/>
      <c r="C324" s="257" t="s">
        <v>490</v>
      </c>
      <c r="D324" s="257" t="s">
        <v>225</v>
      </c>
      <c r="E324" s="258" t="s">
        <v>491</v>
      </c>
      <c r="F324" s="259" t="s">
        <v>492</v>
      </c>
      <c r="G324" s="260" t="s">
        <v>187</v>
      </c>
      <c r="H324" s="261">
        <v>5</v>
      </c>
      <c r="I324" s="262"/>
      <c r="J324" s="263">
        <f>ROUND(I324*H324,2)</f>
        <v>0</v>
      </c>
      <c r="K324" s="259" t="s">
        <v>136</v>
      </c>
      <c r="L324" s="264"/>
      <c r="M324" s="265" t="s">
        <v>1</v>
      </c>
      <c r="N324" s="266" t="s">
        <v>43</v>
      </c>
      <c r="O324" s="91"/>
      <c r="P324" s="220">
        <f>O324*H324</f>
        <v>0</v>
      </c>
      <c r="Q324" s="220">
        <v>0.00084999999999999995</v>
      </c>
      <c r="R324" s="220">
        <f>Q324*H324</f>
        <v>0.0042499999999999994</v>
      </c>
      <c r="S324" s="220">
        <v>0</v>
      </c>
      <c r="T324" s="221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2" t="s">
        <v>302</v>
      </c>
      <c r="AT324" s="222" t="s">
        <v>225</v>
      </c>
      <c r="AU324" s="222" t="s">
        <v>138</v>
      </c>
      <c r="AY324" s="17" t="s">
        <v>129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17" t="s">
        <v>138</v>
      </c>
      <c r="BK324" s="223">
        <f>ROUND(I324*H324,2)</f>
        <v>0</v>
      </c>
      <c r="BL324" s="17" t="s">
        <v>224</v>
      </c>
      <c r="BM324" s="222" t="s">
        <v>493</v>
      </c>
    </row>
    <row r="325" s="2" customFormat="1" ht="16.5" customHeight="1">
      <c r="A325" s="38"/>
      <c r="B325" s="39"/>
      <c r="C325" s="211" t="s">
        <v>494</v>
      </c>
      <c r="D325" s="211" t="s">
        <v>132</v>
      </c>
      <c r="E325" s="212" t="s">
        <v>495</v>
      </c>
      <c r="F325" s="213" t="s">
        <v>496</v>
      </c>
      <c r="G325" s="214" t="s">
        <v>187</v>
      </c>
      <c r="H325" s="215">
        <v>5</v>
      </c>
      <c r="I325" s="216"/>
      <c r="J325" s="217">
        <f>ROUND(I325*H325,2)</f>
        <v>0</v>
      </c>
      <c r="K325" s="213" t="s">
        <v>136</v>
      </c>
      <c r="L325" s="44"/>
      <c r="M325" s="218" t="s">
        <v>1</v>
      </c>
      <c r="N325" s="219" t="s">
        <v>43</v>
      </c>
      <c r="O325" s="91"/>
      <c r="P325" s="220">
        <f>O325*H325</f>
        <v>0</v>
      </c>
      <c r="Q325" s="220">
        <v>0</v>
      </c>
      <c r="R325" s="220">
        <f>Q325*H325</f>
        <v>0</v>
      </c>
      <c r="S325" s="220">
        <v>0</v>
      </c>
      <c r="T325" s="221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2" t="s">
        <v>224</v>
      </c>
      <c r="AT325" s="222" t="s">
        <v>132</v>
      </c>
      <c r="AU325" s="222" t="s">
        <v>138</v>
      </c>
      <c r="AY325" s="17" t="s">
        <v>129</v>
      </c>
      <c r="BE325" s="223">
        <f>IF(N325="základní",J325,0)</f>
        <v>0</v>
      </c>
      <c r="BF325" s="223">
        <f>IF(N325="snížená",J325,0)</f>
        <v>0</v>
      </c>
      <c r="BG325" s="223">
        <f>IF(N325="zákl. přenesená",J325,0)</f>
        <v>0</v>
      </c>
      <c r="BH325" s="223">
        <f>IF(N325="sníž. přenesená",J325,0)</f>
        <v>0</v>
      </c>
      <c r="BI325" s="223">
        <f>IF(N325="nulová",J325,0)</f>
        <v>0</v>
      </c>
      <c r="BJ325" s="17" t="s">
        <v>138</v>
      </c>
      <c r="BK325" s="223">
        <f>ROUND(I325*H325,2)</f>
        <v>0</v>
      </c>
      <c r="BL325" s="17" t="s">
        <v>224</v>
      </c>
      <c r="BM325" s="222" t="s">
        <v>497</v>
      </c>
    </row>
    <row r="326" s="2" customFormat="1" ht="16.5" customHeight="1">
      <c r="A326" s="38"/>
      <c r="B326" s="39"/>
      <c r="C326" s="257" t="s">
        <v>498</v>
      </c>
      <c r="D326" s="257" t="s">
        <v>225</v>
      </c>
      <c r="E326" s="258" t="s">
        <v>499</v>
      </c>
      <c r="F326" s="259" t="s">
        <v>500</v>
      </c>
      <c r="G326" s="260" t="s">
        <v>187</v>
      </c>
      <c r="H326" s="261">
        <v>5</v>
      </c>
      <c r="I326" s="262"/>
      <c r="J326" s="263">
        <f>ROUND(I326*H326,2)</f>
        <v>0</v>
      </c>
      <c r="K326" s="259" t="s">
        <v>136</v>
      </c>
      <c r="L326" s="264"/>
      <c r="M326" s="265" t="s">
        <v>1</v>
      </c>
      <c r="N326" s="266" t="s">
        <v>43</v>
      </c>
      <c r="O326" s="91"/>
      <c r="P326" s="220">
        <f>O326*H326</f>
        <v>0</v>
      </c>
      <c r="Q326" s="220">
        <v>0.001</v>
      </c>
      <c r="R326" s="220">
        <f>Q326*H326</f>
        <v>0.0050000000000000001</v>
      </c>
      <c r="S326" s="220">
        <v>0</v>
      </c>
      <c r="T326" s="221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2" t="s">
        <v>302</v>
      </c>
      <c r="AT326" s="222" t="s">
        <v>225</v>
      </c>
      <c r="AU326" s="222" t="s">
        <v>138</v>
      </c>
      <c r="AY326" s="17" t="s">
        <v>129</v>
      </c>
      <c r="BE326" s="223">
        <f>IF(N326="základní",J326,0)</f>
        <v>0</v>
      </c>
      <c r="BF326" s="223">
        <f>IF(N326="snížená",J326,0)</f>
        <v>0</v>
      </c>
      <c r="BG326" s="223">
        <f>IF(N326="zákl. přenesená",J326,0)</f>
        <v>0</v>
      </c>
      <c r="BH326" s="223">
        <f>IF(N326="sníž. přenesená",J326,0)</f>
        <v>0</v>
      </c>
      <c r="BI326" s="223">
        <f>IF(N326="nulová",J326,0)</f>
        <v>0</v>
      </c>
      <c r="BJ326" s="17" t="s">
        <v>138</v>
      </c>
      <c r="BK326" s="223">
        <f>ROUND(I326*H326,2)</f>
        <v>0</v>
      </c>
      <c r="BL326" s="17" t="s">
        <v>224</v>
      </c>
      <c r="BM326" s="222" t="s">
        <v>501</v>
      </c>
    </row>
    <row r="327" s="2" customFormat="1" ht="24.15" customHeight="1">
      <c r="A327" s="38"/>
      <c r="B327" s="39"/>
      <c r="C327" s="211" t="s">
        <v>502</v>
      </c>
      <c r="D327" s="211" t="s">
        <v>132</v>
      </c>
      <c r="E327" s="212" t="s">
        <v>503</v>
      </c>
      <c r="F327" s="213" t="s">
        <v>504</v>
      </c>
      <c r="G327" s="214" t="s">
        <v>434</v>
      </c>
      <c r="H327" s="215">
        <v>10</v>
      </c>
      <c r="I327" s="216"/>
      <c r="J327" s="217">
        <f>ROUND(I327*H327,2)</f>
        <v>0</v>
      </c>
      <c r="K327" s="213" t="s">
        <v>136</v>
      </c>
      <c r="L327" s="44"/>
      <c r="M327" s="218" t="s">
        <v>1</v>
      </c>
      <c r="N327" s="219" t="s">
        <v>43</v>
      </c>
      <c r="O327" s="91"/>
      <c r="P327" s="220">
        <f>O327*H327</f>
        <v>0</v>
      </c>
      <c r="Q327" s="220">
        <v>0.00024000000000000001</v>
      </c>
      <c r="R327" s="220">
        <f>Q327*H327</f>
        <v>0.0024000000000000002</v>
      </c>
      <c r="S327" s="220">
        <v>0</v>
      </c>
      <c r="T327" s="221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2" t="s">
        <v>224</v>
      </c>
      <c r="AT327" s="222" t="s">
        <v>132</v>
      </c>
      <c r="AU327" s="222" t="s">
        <v>138</v>
      </c>
      <c r="AY327" s="17" t="s">
        <v>129</v>
      </c>
      <c r="BE327" s="223">
        <f>IF(N327="základní",J327,0)</f>
        <v>0</v>
      </c>
      <c r="BF327" s="223">
        <f>IF(N327="snížená",J327,0)</f>
        <v>0</v>
      </c>
      <c r="BG327" s="223">
        <f>IF(N327="zákl. přenesená",J327,0)</f>
        <v>0</v>
      </c>
      <c r="BH327" s="223">
        <f>IF(N327="sníž. přenesená",J327,0)</f>
        <v>0</v>
      </c>
      <c r="BI327" s="223">
        <f>IF(N327="nulová",J327,0)</f>
        <v>0</v>
      </c>
      <c r="BJ327" s="17" t="s">
        <v>138</v>
      </c>
      <c r="BK327" s="223">
        <f>ROUND(I327*H327,2)</f>
        <v>0</v>
      </c>
      <c r="BL327" s="17" t="s">
        <v>224</v>
      </c>
      <c r="BM327" s="222" t="s">
        <v>505</v>
      </c>
    </row>
    <row r="328" s="14" customFormat="1">
      <c r="A328" s="14"/>
      <c r="B328" s="235"/>
      <c r="C328" s="236"/>
      <c r="D328" s="226" t="s">
        <v>140</v>
      </c>
      <c r="E328" s="237" t="s">
        <v>1</v>
      </c>
      <c r="F328" s="238" t="s">
        <v>506</v>
      </c>
      <c r="G328" s="236"/>
      <c r="H328" s="239">
        <v>10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5" t="s">
        <v>140</v>
      </c>
      <c r="AU328" s="245" t="s">
        <v>138</v>
      </c>
      <c r="AV328" s="14" t="s">
        <v>138</v>
      </c>
      <c r="AW328" s="14" t="s">
        <v>32</v>
      </c>
      <c r="AX328" s="14" t="s">
        <v>82</v>
      </c>
      <c r="AY328" s="245" t="s">
        <v>129</v>
      </c>
    </row>
    <row r="329" s="2" customFormat="1" ht="16.5" customHeight="1">
      <c r="A329" s="38"/>
      <c r="B329" s="39"/>
      <c r="C329" s="211" t="s">
        <v>507</v>
      </c>
      <c r="D329" s="211" t="s">
        <v>132</v>
      </c>
      <c r="E329" s="212" t="s">
        <v>508</v>
      </c>
      <c r="F329" s="213" t="s">
        <v>509</v>
      </c>
      <c r="G329" s="214" t="s">
        <v>187</v>
      </c>
      <c r="H329" s="215">
        <v>2</v>
      </c>
      <c r="I329" s="216"/>
      <c r="J329" s="217">
        <f>ROUND(I329*H329,2)</f>
        <v>0</v>
      </c>
      <c r="K329" s="213" t="s">
        <v>136</v>
      </c>
      <c r="L329" s="44"/>
      <c r="M329" s="218" t="s">
        <v>1</v>
      </c>
      <c r="N329" s="219" t="s">
        <v>43</v>
      </c>
      <c r="O329" s="91"/>
      <c r="P329" s="220">
        <f>O329*H329</f>
        <v>0</v>
      </c>
      <c r="Q329" s="220">
        <v>0.00059000000000000003</v>
      </c>
      <c r="R329" s="220">
        <f>Q329*H329</f>
        <v>0.0011800000000000001</v>
      </c>
      <c r="S329" s="220">
        <v>0</v>
      </c>
      <c r="T329" s="221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2" t="s">
        <v>224</v>
      </c>
      <c r="AT329" s="222" t="s">
        <v>132</v>
      </c>
      <c r="AU329" s="222" t="s">
        <v>138</v>
      </c>
      <c r="AY329" s="17" t="s">
        <v>129</v>
      </c>
      <c r="BE329" s="223">
        <f>IF(N329="základní",J329,0)</f>
        <v>0</v>
      </c>
      <c r="BF329" s="223">
        <f>IF(N329="snížená",J329,0)</f>
        <v>0</v>
      </c>
      <c r="BG329" s="223">
        <f>IF(N329="zákl. přenesená",J329,0)</f>
        <v>0</v>
      </c>
      <c r="BH329" s="223">
        <f>IF(N329="sníž. přenesená",J329,0)</f>
        <v>0</v>
      </c>
      <c r="BI329" s="223">
        <f>IF(N329="nulová",J329,0)</f>
        <v>0</v>
      </c>
      <c r="BJ329" s="17" t="s">
        <v>138</v>
      </c>
      <c r="BK329" s="223">
        <f>ROUND(I329*H329,2)</f>
        <v>0</v>
      </c>
      <c r="BL329" s="17" t="s">
        <v>224</v>
      </c>
      <c r="BM329" s="222" t="s">
        <v>510</v>
      </c>
    </row>
    <row r="330" s="13" customFormat="1">
      <c r="A330" s="13"/>
      <c r="B330" s="224"/>
      <c r="C330" s="225"/>
      <c r="D330" s="226" t="s">
        <v>140</v>
      </c>
      <c r="E330" s="227" t="s">
        <v>1</v>
      </c>
      <c r="F330" s="228" t="s">
        <v>511</v>
      </c>
      <c r="G330" s="225"/>
      <c r="H330" s="227" t="s">
        <v>1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140</v>
      </c>
      <c r="AU330" s="234" t="s">
        <v>138</v>
      </c>
      <c r="AV330" s="13" t="s">
        <v>82</v>
      </c>
      <c r="AW330" s="13" t="s">
        <v>32</v>
      </c>
      <c r="AX330" s="13" t="s">
        <v>77</v>
      </c>
      <c r="AY330" s="234" t="s">
        <v>129</v>
      </c>
    </row>
    <row r="331" s="14" customFormat="1">
      <c r="A331" s="14"/>
      <c r="B331" s="235"/>
      <c r="C331" s="236"/>
      <c r="D331" s="226" t="s">
        <v>140</v>
      </c>
      <c r="E331" s="237" t="s">
        <v>1</v>
      </c>
      <c r="F331" s="238" t="s">
        <v>138</v>
      </c>
      <c r="G331" s="236"/>
      <c r="H331" s="239">
        <v>2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140</v>
      </c>
      <c r="AU331" s="245" t="s">
        <v>138</v>
      </c>
      <c r="AV331" s="14" t="s">
        <v>138</v>
      </c>
      <c r="AW331" s="14" t="s">
        <v>32</v>
      </c>
      <c r="AX331" s="14" t="s">
        <v>82</v>
      </c>
      <c r="AY331" s="245" t="s">
        <v>129</v>
      </c>
    </row>
    <row r="332" s="2" customFormat="1" ht="16.5" customHeight="1">
      <c r="A332" s="38"/>
      <c r="B332" s="39"/>
      <c r="C332" s="211" t="s">
        <v>512</v>
      </c>
      <c r="D332" s="211" t="s">
        <v>132</v>
      </c>
      <c r="E332" s="212" t="s">
        <v>513</v>
      </c>
      <c r="F332" s="213" t="s">
        <v>514</v>
      </c>
      <c r="G332" s="214" t="s">
        <v>434</v>
      </c>
      <c r="H332" s="215">
        <v>7</v>
      </c>
      <c r="I332" s="216"/>
      <c r="J332" s="217">
        <f>ROUND(I332*H332,2)</f>
        <v>0</v>
      </c>
      <c r="K332" s="213" t="s">
        <v>136</v>
      </c>
      <c r="L332" s="44"/>
      <c r="M332" s="218" t="s">
        <v>1</v>
      </c>
      <c r="N332" s="219" t="s">
        <v>43</v>
      </c>
      <c r="O332" s="91"/>
      <c r="P332" s="220">
        <f>O332*H332</f>
        <v>0</v>
      </c>
      <c r="Q332" s="220">
        <v>0</v>
      </c>
      <c r="R332" s="220">
        <f>Q332*H332</f>
        <v>0</v>
      </c>
      <c r="S332" s="220">
        <v>0.00085999999999999998</v>
      </c>
      <c r="T332" s="221">
        <f>S332*H332</f>
        <v>0.0060200000000000002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2" t="s">
        <v>224</v>
      </c>
      <c r="AT332" s="222" t="s">
        <v>132</v>
      </c>
      <c r="AU332" s="222" t="s">
        <v>138</v>
      </c>
      <c r="AY332" s="17" t="s">
        <v>129</v>
      </c>
      <c r="BE332" s="223">
        <f>IF(N332="základní",J332,0)</f>
        <v>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17" t="s">
        <v>138</v>
      </c>
      <c r="BK332" s="223">
        <f>ROUND(I332*H332,2)</f>
        <v>0</v>
      </c>
      <c r="BL332" s="17" t="s">
        <v>224</v>
      </c>
      <c r="BM332" s="222" t="s">
        <v>515</v>
      </c>
    </row>
    <row r="333" s="13" customFormat="1">
      <c r="A333" s="13"/>
      <c r="B333" s="224"/>
      <c r="C333" s="225"/>
      <c r="D333" s="226" t="s">
        <v>140</v>
      </c>
      <c r="E333" s="227" t="s">
        <v>1</v>
      </c>
      <c r="F333" s="228" t="s">
        <v>516</v>
      </c>
      <c r="G333" s="225"/>
      <c r="H333" s="227" t="s">
        <v>1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140</v>
      </c>
      <c r="AU333" s="234" t="s">
        <v>138</v>
      </c>
      <c r="AV333" s="13" t="s">
        <v>82</v>
      </c>
      <c r="AW333" s="13" t="s">
        <v>32</v>
      </c>
      <c r="AX333" s="13" t="s">
        <v>77</v>
      </c>
      <c r="AY333" s="234" t="s">
        <v>129</v>
      </c>
    </row>
    <row r="334" s="14" customFormat="1">
      <c r="A334" s="14"/>
      <c r="B334" s="235"/>
      <c r="C334" s="236"/>
      <c r="D334" s="226" t="s">
        <v>140</v>
      </c>
      <c r="E334" s="237" t="s">
        <v>1</v>
      </c>
      <c r="F334" s="238" t="s">
        <v>161</v>
      </c>
      <c r="G334" s="236"/>
      <c r="H334" s="239">
        <v>5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140</v>
      </c>
      <c r="AU334" s="245" t="s">
        <v>138</v>
      </c>
      <c r="AV334" s="14" t="s">
        <v>138</v>
      </c>
      <c r="AW334" s="14" t="s">
        <v>32</v>
      </c>
      <c r="AX334" s="14" t="s">
        <v>77</v>
      </c>
      <c r="AY334" s="245" t="s">
        <v>129</v>
      </c>
    </row>
    <row r="335" s="13" customFormat="1">
      <c r="A335" s="13"/>
      <c r="B335" s="224"/>
      <c r="C335" s="225"/>
      <c r="D335" s="226" t="s">
        <v>140</v>
      </c>
      <c r="E335" s="227" t="s">
        <v>1</v>
      </c>
      <c r="F335" s="228" t="s">
        <v>517</v>
      </c>
      <c r="G335" s="225"/>
      <c r="H335" s="227" t="s">
        <v>1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140</v>
      </c>
      <c r="AU335" s="234" t="s">
        <v>138</v>
      </c>
      <c r="AV335" s="13" t="s">
        <v>82</v>
      </c>
      <c r="AW335" s="13" t="s">
        <v>32</v>
      </c>
      <c r="AX335" s="13" t="s">
        <v>77</v>
      </c>
      <c r="AY335" s="234" t="s">
        <v>129</v>
      </c>
    </row>
    <row r="336" s="14" customFormat="1">
      <c r="A336" s="14"/>
      <c r="B336" s="235"/>
      <c r="C336" s="236"/>
      <c r="D336" s="226" t="s">
        <v>140</v>
      </c>
      <c r="E336" s="237" t="s">
        <v>1</v>
      </c>
      <c r="F336" s="238" t="s">
        <v>138</v>
      </c>
      <c r="G336" s="236"/>
      <c r="H336" s="239">
        <v>2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5" t="s">
        <v>140</v>
      </c>
      <c r="AU336" s="245" t="s">
        <v>138</v>
      </c>
      <c r="AV336" s="14" t="s">
        <v>138</v>
      </c>
      <c r="AW336" s="14" t="s">
        <v>32</v>
      </c>
      <c r="AX336" s="14" t="s">
        <v>77</v>
      </c>
      <c r="AY336" s="245" t="s">
        <v>129</v>
      </c>
    </row>
    <row r="337" s="15" customFormat="1">
      <c r="A337" s="15"/>
      <c r="B337" s="246"/>
      <c r="C337" s="247"/>
      <c r="D337" s="226" t="s">
        <v>140</v>
      </c>
      <c r="E337" s="248" t="s">
        <v>1</v>
      </c>
      <c r="F337" s="249" t="s">
        <v>145</v>
      </c>
      <c r="G337" s="247"/>
      <c r="H337" s="250">
        <v>7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56" t="s">
        <v>140</v>
      </c>
      <c r="AU337" s="256" t="s">
        <v>138</v>
      </c>
      <c r="AV337" s="15" t="s">
        <v>137</v>
      </c>
      <c r="AW337" s="15" t="s">
        <v>32</v>
      </c>
      <c r="AX337" s="15" t="s">
        <v>82</v>
      </c>
      <c r="AY337" s="256" t="s">
        <v>129</v>
      </c>
    </row>
    <row r="338" s="2" customFormat="1" ht="21.75" customHeight="1">
      <c r="A338" s="38"/>
      <c r="B338" s="39"/>
      <c r="C338" s="211" t="s">
        <v>518</v>
      </c>
      <c r="D338" s="211" t="s">
        <v>132</v>
      </c>
      <c r="E338" s="212" t="s">
        <v>519</v>
      </c>
      <c r="F338" s="213" t="s">
        <v>520</v>
      </c>
      <c r="G338" s="214" t="s">
        <v>434</v>
      </c>
      <c r="H338" s="215">
        <v>5</v>
      </c>
      <c r="I338" s="216"/>
      <c r="J338" s="217">
        <f>ROUND(I338*H338,2)</f>
        <v>0</v>
      </c>
      <c r="K338" s="213" t="s">
        <v>136</v>
      </c>
      <c r="L338" s="44"/>
      <c r="M338" s="218" t="s">
        <v>1</v>
      </c>
      <c r="N338" s="219" t="s">
        <v>43</v>
      </c>
      <c r="O338" s="91"/>
      <c r="P338" s="220">
        <f>O338*H338</f>
        <v>0</v>
      </c>
      <c r="Q338" s="220">
        <v>0.0018</v>
      </c>
      <c r="R338" s="220">
        <f>Q338*H338</f>
        <v>0.0089999999999999993</v>
      </c>
      <c r="S338" s="220">
        <v>0</v>
      </c>
      <c r="T338" s="221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2" t="s">
        <v>224</v>
      </c>
      <c r="AT338" s="222" t="s">
        <v>132</v>
      </c>
      <c r="AU338" s="222" t="s">
        <v>138</v>
      </c>
      <c r="AY338" s="17" t="s">
        <v>129</v>
      </c>
      <c r="BE338" s="223">
        <f>IF(N338="základní",J338,0)</f>
        <v>0</v>
      </c>
      <c r="BF338" s="223">
        <f>IF(N338="snížená",J338,0)</f>
        <v>0</v>
      </c>
      <c r="BG338" s="223">
        <f>IF(N338="zákl. přenesená",J338,0)</f>
        <v>0</v>
      </c>
      <c r="BH338" s="223">
        <f>IF(N338="sníž. přenesená",J338,0)</f>
        <v>0</v>
      </c>
      <c r="BI338" s="223">
        <f>IF(N338="nulová",J338,0)</f>
        <v>0</v>
      </c>
      <c r="BJ338" s="17" t="s">
        <v>138</v>
      </c>
      <c r="BK338" s="223">
        <f>ROUND(I338*H338,2)</f>
        <v>0</v>
      </c>
      <c r="BL338" s="17" t="s">
        <v>224</v>
      </c>
      <c r="BM338" s="222" t="s">
        <v>521</v>
      </c>
    </row>
    <row r="339" s="2" customFormat="1" ht="16.5" customHeight="1">
      <c r="A339" s="38"/>
      <c r="B339" s="39"/>
      <c r="C339" s="211" t="s">
        <v>522</v>
      </c>
      <c r="D339" s="211" t="s">
        <v>132</v>
      </c>
      <c r="E339" s="212" t="s">
        <v>523</v>
      </c>
      <c r="F339" s="213" t="s">
        <v>524</v>
      </c>
      <c r="G339" s="214" t="s">
        <v>187</v>
      </c>
      <c r="H339" s="215">
        <v>5</v>
      </c>
      <c r="I339" s="216"/>
      <c r="J339" s="217">
        <f>ROUND(I339*H339,2)</f>
        <v>0</v>
      </c>
      <c r="K339" s="213" t="s">
        <v>136</v>
      </c>
      <c r="L339" s="44"/>
      <c r="M339" s="218" t="s">
        <v>1</v>
      </c>
      <c r="N339" s="219" t="s">
        <v>43</v>
      </c>
      <c r="O339" s="91"/>
      <c r="P339" s="220">
        <f>O339*H339</f>
        <v>0</v>
      </c>
      <c r="Q339" s="220">
        <v>0</v>
      </c>
      <c r="R339" s="220">
        <f>Q339*H339</f>
        <v>0</v>
      </c>
      <c r="S339" s="220">
        <v>0.0022499999999999998</v>
      </c>
      <c r="T339" s="221">
        <f>S339*H339</f>
        <v>0.01125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2" t="s">
        <v>224</v>
      </c>
      <c r="AT339" s="222" t="s">
        <v>132</v>
      </c>
      <c r="AU339" s="222" t="s">
        <v>138</v>
      </c>
      <c r="AY339" s="17" t="s">
        <v>129</v>
      </c>
      <c r="BE339" s="223">
        <f>IF(N339="základní",J339,0)</f>
        <v>0</v>
      </c>
      <c r="BF339" s="223">
        <f>IF(N339="snížená",J339,0)</f>
        <v>0</v>
      </c>
      <c r="BG339" s="223">
        <f>IF(N339="zákl. přenesená",J339,0)</f>
        <v>0</v>
      </c>
      <c r="BH339" s="223">
        <f>IF(N339="sníž. přenesená",J339,0)</f>
        <v>0</v>
      </c>
      <c r="BI339" s="223">
        <f>IF(N339="nulová",J339,0)</f>
        <v>0</v>
      </c>
      <c r="BJ339" s="17" t="s">
        <v>138</v>
      </c>
      <c r="BK339" s="223">
        <f>ROUND(I339*H339,2)</f>
        <v>0</v>
      </c>
      <c r="BL339" s="17" t="s">
        <v>224</v>
      </c>
      <c r="BM339" s="222" t="s">
        <v>525</v>
      </c>
    </row>
    <row r="340" s="13" customFormat="1">
      <c r="A340" s="13"/>
      <c r="B340" s="224"/>
      <c r="C340" s="225"/>
      <c r="D340" s="226" t="s">
        <v>140</v>
      </c>
      <c r="E340" s="227" t="s">
        <v>1</v>
      </c>
      <c r="F340" s="228" t="s">
        <v>223</v>
      </c>
      <c r="G340" s="225"/>
      <c r="H340" s="227" t="s">
        <v>1</v>
      </c>
      <c r="I340" s="229"/>
      <c r="J340" s="225"/>
      <c r="K340" s="225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140</v>
      </c>
      <c r="AU340" s="234" t="s">
        <v>138</v>
      </c>
      <c r="AV340" s="13" t="s">
        <v>82</v>
      </c>
      <c r="AW340" s="13" t="s">
        <v>32</v>
      </c>
      <c r="AX340" s="13" t="s">
        <v>77</v>
      </c>
      <c r="AY340" s="234" t="s">
        <v>129</v>
      </c>
    </row>
    <row r="341" s="14" customFormat="1">
      <c r="A341" s="14"/>
      <c r="B341" s="235"/>
      <c r="C341" s="236"/>
      <c r="D341" s="226" t="s">
        <v>140</v>
      </c>
      <c r="E341" s="237" t="s">
        <v>1</v>
      </c>
      <c r="F341" s="238" t="s">
        <v>161</v>
      </c>
      <c r="G341" s="236"/>
      <c r="H341" s="239">
        <v>5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5" t="s">
        <v>140</v>
      </c>
      <c r="AU341" s="245" t="s">
        <v>138</v>
      </c>
      <c r="AV341" s="14" t="s">
        <v>138</v>
      </c>
      <c r="AW341" s="14" t="s">
        <v>32</v>
      </c>
      <c r="AX341" s="14" t="s">
        <v>82</v>
      </c>
      <c r="AY341" s="245" t="s">
        <v>129</v>
      </c>
    </row>
    <row r="342" s="2" customFormat="1" ht="16.5" customHeight="1">
      <c r="A342" s="38"/>
      <c r="B342" s="39"/>
      <c r="C342" s="211" t="s">
        <v>526</v>
      </c>
      <c r="D342" s="211" t="s">
        <v>132</v>
      </c>
      <c r="E342" s="212" t="s">
        <v>527</v>
      </c>
      <c r="F342" s="213" t="s">
        <v>528</v>
      </c>
      <c r="G342" s="214" t="s">
        <v>434</v>
      </c>
      <c r="H342" s="215">
        <v>10</v>
      </c>
      <c r="I342" s="216"/>
      <c r="J342" s="217">
        <f>ROUND(I342*H342,2)</f>
        <v>0</v>
      </c>
      <c r="K342" s="213" t="s">
        <v>136</v>
      </c>
      <c r="L342" s="44"/>
      <c r="M342" s="218" t="s">
        <v>1</v>
      </c>
      <c r="N342" s="219" t="s">
        <v>43</v>
      </c>
      <c r="O342" s="91"/>
      <c r="P342" s="220">
        <f>O342*H342</f>
        <v>0</v>
      </c>
      <c r="Q342" s="220">
        <v>0.0018400000000000001</v>
      </c>
      <c r="R342" s="220">
        <f>Q342*H342</f>
        <v>0.0184</v>
      </c>
      <c r="S342" s="220">
        <v>0</v>
      </c>
      <c r="T342" s="221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2" t="s">
        <v>224</v>
      </c>
      <c r="AT342" s="222" t="s">
        <v>132</v>
      </c>
      <c r="AU342" s="222" t="s">
        <v>138</v>
      </c>
      <c r="AY342" s="17" t="s">
        <v>129</v>
      </c>
      <c r="BE342" s="223">
        <f>IF(N342="základní",J342,0)</f>
        <v>0</v>
      </c>
      <c r="BF342" s="223">
        <f>IF(N342="snížená",J342,0)</f>
        <v>0</v>
      </c>
      <c r="BG342" s="223">
        <f>IF(N342="zákl. přenesená",J342,0)</f>
        <v>0</v>
      </c>
      <c r="BH342" s="223">
        <f>IF(N342="sníž. přenesená",J342,0)</f>
        <v>0</v>
      </c>
      <c r="BI342" s="223">
        <f>IF(N342="nulová",J342,0)</f>
        <v>0</v>
      </c>
      <c r="BJ342" s="17" t="s">
        <v>138</v>
      </c>
      <c r="BK342" s="223">
        <f>ROUND(I342*H342,2)</f>
        <v>0</v>
      </c>
      <c r="BL342" s="17" t="s">
        <v>224</v>
      </c>
      <c r="BM342" s="222" t="s">
        <v>529</v>
      </c>
    </row>
    <row r="343" s="14" customFormat="1">
      <c r="A343" s="14"/>
      <c r="B343" s="235"/>
      <c r="C343" s="236"/>
      <c r="D343" s="226" t="s">
        <v>140</v>
      </c>
      <c r="E343" s="237" t="s">
        <v>1</v>
      </c>
      <c r="F343" s="238" t="s">
        <v>369</v>
      </c>
      <c r="G343" s="236"/>
      <c r="H343" s="239">
        <v>10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140</v>
      </c>
      <c r="AU343" s="245" t="s">
        <v>138</v>
      </c>
      <c r="AV343" s="14" t="s">
        <v>138</v>
      </c>
      <c r="AW343" s="14" t="s">
        <v>32</v>
      </c>
      <c r="AX343" s="14" t="s">
        <v>82</v>
      </c>
      <c r="AY343" s="245" t="s">
        <v>129</v>
      </c>
    </row>
    <row r="344" s="2" customFormat="1" ht="33" customHeight="1">
      <c r="A344" s="38"/>
      <c r="B344" s="39"/>
      <c r="C344" s="211" t="s">
        <v>530</v>
      </c>
      <c r="D344" s="211" t="s">
        <v>132</v>
      </c>
      <c r="E344" s="212" t="s">
        <v>531</v>
      </c>
      <c r="F344" s="213" t="s">
        <v>532</v>
      </c>
      <c r="G344" s="214" t="s">
        <v>296</v>
      </c>
      <c r="H344" s="215">
        <v>0.188</v>
      </c>
      <c r="I344" s="216"/>
      <c r="J344" s="217">
        <f>ROUND(I344*H344,2)</f>
        <v>0</v>
      </c>
      <c r="K344" s="213" t="s">
        <v>136</v>
      </c>
      <c r="L344" s="44"/>
      <c r="M344" s="218" t="s">
        <v>1</v>
      </c>
      <c r="N344" s="219" t="s">
        <v>43</v>
      </c>
      <c r="O344" s="91"/>
      <c r="P344" s="220">
        <f>O344*H344</f>
        <v>0</v>
      </c>
      <c r="Q344" s="220">
        <v>0</v>
      </c>
      <c r="R344" s="220">
        <f>Q344*H344</f>
        <v>0</v>
      </c>
      <c r="S344" s="220">
        <v>0</v>
      </c>
      <c r="T344" s="221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2" t="s">
        <v>224</v>
      </c>
      <c r="AT344" s="222" t="s">
        <v>132</v>
      </c>
      <c r="AU344" s="222" t="s">
        <v>138</v>
      </c>
      <c r="AY344" s="17" t="s">
        <v>129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17" t="s">
        <v>138</v>
      </c>
      <c r="BK344" s="223">
        <f>ROUND(I344*H344,2)</f>
        <v>0</v>
      </c>
      <c r="BL344" s="17" t="s">
        <v>224</v>
      </c>
      <c r="BM344" s="222" t="s">
        <v>533</v>
      </c>
    </row>
    <row r="345" s="12" customFormat="1" ht="22.8" customHeight="1">
      <c r="A345" s="12"/>
      <c r="B345" s="195"/>
      <c r="C345" s="196"/>
      <c r="D345" s="197" t="s">
        <v>76</v>
      </c>
      <c r="E345" s="209" t="s">
        <v>534</v>
      </c>
      <c r="F345" s="209" t="s">
        <v>535</v>
      </c>
      <c r="G345" s="196"/>
      <c r="H345" s="196"/>
      <c r="I345" s="199"/>
      <c r="J345" s="210">
        <f>BK345</f>
        <v>0</v>
      </c>
      <c r="K345" s="196"/>
      <c r="L345" s="201"/>
      <c r="M345" s="202"/>
      <c r="N345" s="203"/>
      <c r="O345" s="203"/>
      <c r="P345" s="204">
        <f>SUM(P346:P352)</f>
        <v>0</v>
      </c>
      <c r="Q345" s="203"/>
      <c r="R345" s="204">
        <f>SUM(R346:R352)</f>
        <v>0.0045999999999999999</v>
      </c>
      <c r="S345" s="203"/>
      <c r="T345" s="205">
        <f>SUM(T346:T352)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6" t="s">
        <v>138</v>
      </c>
      <c r="AT345" s="207" t="s">
        <v>76</v>
      </c>
      <c r="AU345" s="207" t="s">
        <v>82</v>
      </c>
      <c r="AY345" s="206" t="s">
        <v>129</v>
      </c>
      <c r="BK345" s="208">
        <f>SUM(BK346:BK352)</f>
        <v>0</v>
      </c>
    </row>
    <row r="346" s="2" customFormat="1" ht="24.15" customHeight="1">
      <c r="A346" s="38"/>
      <c r="B346" s="39"/>
      <c r="C346" s="211" t="s">
        <v>536</v>
      </c>
      <c r="D346" s="211" t="s">
        <v>132</v>
      </c>
      <c r="E346" s="212" t="s">
        <v>537</v>
      </c>
      <c r="F346" s="213" t="s">
        <v>538</v>
      </c>
      <c r="G346" s="214" t="s">
        <v>153</v>
      </c>
      <c r="H346" s="215">
        <v>10</v>
      </c>
      <c r="I346" s="216"/>
      <c r="J346" s="217">
        <f>ROUND(I346*H346,2)</f>
        <v>0</v>
      </c>
      <c r="K346" s="213" t="s">
        <v>136</v>
      </c>
      <c r="L346" s="44"/>
      <c r="M346" s="218" t="s">
        <v>1</v>
      </c>
      <c r="N346" s="219" t="s">
        <v>43</v>
      </c>
      <c r="O346" s="91"/>
      <c r="P346" s="220">
        <f>O346*H346</f>
        <v>0</v>
      </c>
      <c r="Q346" s="220">
        <v>0.00044999999999999999</v>
      </c>
      <c r="R346" s="220">
        <f>Q346*H346</f>
        <v>0.0044999999999999997</v>
      </c>
      <c r="S346" s="220">
        <v>0</v>
      </c>
      <c r="T346" s="221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2" t="s">
        <v>224</v>
      </c>
      <c r="AT346" s="222" t="s">
        <v>132</v>
      </c>
      <c r="AU346" s="222" t="s">
        <v>138</v>
      </c>
      <c r="AY346" s="17" t="s">
        <v>129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7" t="s">
        <v>138</v>
      </c>
      <c r="BK346" s="223">
        <f>ROUND(I346*H346,2)</f>
        <v>0</v>
      </c>
      <c r="BL346" s="17" t="s">
        <v>224</v>
      </c>
      <c r="BM346" s="222" t="s">
        <v>539</v>
      </c>
    </row>
    <row r="347" s="13" customFormat="1">
      <c r="A347" s="13"/>
      <c r="B347" s="224"/>
      <c r="C347" s="225"/>
      <c r="D347" s="226" t="s">
        <v>140</v>
      </c>
      <c r="E347" s="227" t="s">
        <v>1</v>
      </c>
      <c r="F347" s="228" t="s">
        <v>223</v>
      </c>
      <c r="G347" s="225"/>
      <c r="H347" s="227" t="s">
        <v>1</v>
      </c>
      <c r="I347" s="229"/>
      <c r="J347" s="225"/>
      <c r="K347" s="225"/>
      <c r="L347" s="230"/>
      <c r="M347" s="231"/>
      <c r="N347" s="232"/>
      <c r="O347" s="232"/>
      <c r="P347" s="232"/>
      <c r="Q347" s="232"/>
      <c r="R347" s="232"/>
      <c r="S347" s="232"/>
      <c r="T347" s="23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4" t="s">
        <v>140</v>
      </c>
      <c r="AU347" s="234" t="s">
        <v>138</v>
      </c>
      <c r="AV347" s="13" t="s">
        <v>82</v>
      </c>
      <c r="AW347" s="13" t="s">
        <v>32</v>
      </c>
      <c r="AX347" s="13" t="s">
        <v>77</v>
      </c>
      <c r="AY347" s="234" t="s">
        <v>129</v>
      </c>
    </row>
    <row r="348" s="14" customFormat="1">
      <c r="A348" s="14"/>
      <c r="B348" s="235"/>
      <c r="C348" s="236"/>
      <c r="D348" s="226" t="s">
        <v>140</v>
      </c>
      <c r="E348" s="237" t="s">
        <v>1</v>
      </c>
      <c r="F348" s="238" t="s">
        <v>369</v>
      </c>
      <c r="G348" s="236"/>
      <c r="H348" s="239">
        <v>10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5" t="s">
        <v>140</v>
      </c>
      <c r="AU348" s="245" t="s">
        <v>138</v>
      </c>
      <c r="AV348" s="14" t="s">
        <v>138</v>
      </c>
      <c r="AW348" s="14" t="s">
        <v>32</v>
      </c>
      <c r="AX348" s="14" t="s">
        <v>82</v>
      </c>
      <c r="AY348" s="245" t="s">
        <v>129</v>
      </c>
    </row>
    <row r="349" s="2" customFormat="1" ht="21.75" customHeight="1">
      <c r="A349" s="38"/>
      <c r="B349" s="39"/>
      <c r="C349" s="211" t="s">
        <v>540</v>
      </c>
      <c r="D349" s="211" t="s">
        <v>132</v>
      </c>
      <c r="E349" s="212" t="s">
        <v>541</v>
      </c>
      <c r="F349" s="213" t="s">
        <v>542</v>
      </c>
      <c r="G349" s="214" t="s">
        <v>187</v>
      </c>
      <c r="H349" s="215">
        <v>10</v>
      </c>
      <c r="I349" s="216"/>
      <c r="J349" s="217">
        <f>ROUND(I349*H349,2)</f>
        <v>0</v>
      </c>
      <c r="K349" s="213" t="s">
        <v>136</v>
      </c>
      <c r="L349" s="44"/>
      <c r="M349" s="218" t="s">
        <v>1</v>
      </c>
      <c r="N349" s="219" t="s">
        <v>43</v>
      </c>
      <c r="O349" s="91"/>
      <c r="P349" s="220">
        <f>O349*H349</f>
        <v>0</v>
      </c>
      <c r="Q349" s="220">
        <v>1.0000000000000001E-05</v>
      </c>
      <c r="R349" s="220">
        <f>Q349*H349</f>
        <v>0.00010000000000000001</v>
      </c>
      <c r="S349" s="220">
        <v>0</v>
      </c>
      <c r="T349" s="221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2" t="s">
        <v>224</v>
      </c>
      <c r="AT349" s="222" t="s">
        <v>132</v>
      </c>
      <c r="AU349" s="222" t="s">
        <v>138</v>
      </c>
      <c r="AY349" s="17" t="s">
        <v>129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7" t="s">
        <v>138</v>
      </c>
      <c r="BK349" s="223">
        <f>ROUND(I349*H349,2)</f>
        <v>0</v>
      </c>
      <c r="BL349" s="17" t="s">
        <v>224</v>
      </c>
      <c r="BM349" s="222" t="s">
        <v>543</v>
      </c>
    </row>
    <row r="350" s="13" customFormat="1">
      <c r="A350" s="13"/>
      <c r="B350" s="224"/>
      <c r="C350" s="225"/>
      <c r="D350" s="226" t="s">
        <v>140</v>
      </c>
      <c r="E350" s="227" t="s">
        <v>1</v>
      </c>
      <c r="F350" s="228" t="s">
        <v>223</v>
      </c>
      <c r="G350" s="225"/>
      <c r="H350" s="227" t="s">
        <v>1</v>
      </c>
      <c r="I350" s="229"/>
      <c r="J350" s="225"/>
      <c r="K350" s="225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140</v>
      </c>
      <c r="AU350" s="234" t="s">
        <v>138</v>
      </c>
      <c r="AV350" s="13" t="s">
        <v>82</v>
      </c>
      <c r="AW350" s="13" t="s">
        <v>32</v>
      </c>
      <c r="AX350" s="13" t="s">
        <v>77</v>
      </c>
      <c r="AY350" s="234" t="s">
        <v>129</v>
      </c>
    </row>
    <row r="351" s="14" customFormat="1">
      <c r="A351" s="14"/>
      <c r="B351" s="235"/>
      <c r="C351" s="236"/>
      <c r="D351" s="226" t="s">
        <v>140</v>
      </c>
      <c r="E351" s="237" t="s">
        <v>1</v>
      </c>
      <c r="F351" s="238" t="s">
        <v>369</v>
      </c>
      <c r="G351" s="236"/>
      <c r="H351" s="239">
        <v>10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5" t="s">
        <v>140</v>
      </c>
      <c r="AU351" s="245" t="s">
        <v>138</v>
      </c>
      <c r="AV351" s="14" t="s">
        <v>138</v>
      </c>
      <c r="AW351" s="14" t="s">
        <v>32</v>
      </c>
      <c r="AX351" s="14" t="s">
        <v>82</v>
      </c>
      <c r="AY351" s="245" t="s">
        <v>129</v>
      </c>
    </row>
    <row r="352" s="2" customFormat="1" ht="33" customHeight="1">
      <c r="A352" s="38"/>
      <c r="B352" s="39"/>
      <c r="C352" s="211" t="s">
        <v>544</v>
      </c>
      <c r="D352" s="211" t="s">
        <v>132</v>
      </c>
      <c r="E352" s="212" t="s">
        <v>545</v>
      </c>
      <c r="F352" s="213" t="s">
        <v>546</v>
      </c>
      <c r="G352" s="214" t="s">
        <v>296</v>
      </c>
      <c r="H352" s="215">
        <v>0.0050000000000000001</v>
      </c>
      <c r="I352" s="216"/>
      <c r="J352" s="217">
        <f>ROUND(I352*H352,2)</f>
        <v>0</v>
      </c>
      <c r="K352" s="213" t="s">
        <v>136</v>
      </c>
      <c r="L352" s="44"/>
      <c r="M352" s="218" t="s">
        <v>1</v>
      </c>
      <c r="N352" s="219" t="s">
        <v>43</v>
      </c>
      <c r="O352" s="91"/>
      <c r="P352" s="220">
        <f>O352*H352</f>
        <v>0</v>
      </c>
      <c r="Q352" s="220">
        <v>0</v>
      </c>
      <c r="R352" s="220">
        <f>Q352*H352</f>
        <v>0</v>
      </c>
      <c r="S352" s="220">
        <v>0</v>
      </c>
      <c r="T352" s="221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2" t="s">
        <v>224</v>
      </c>
      <c r="AT352" s="222" t="s">
        <v>132</v>
      </c>
      <c r="AU352" s="222" t="s">
        <v>138</v>
      </c>
      <c r="AY352" s="17" t="s">
        <v>129</v>
      </c>
      <c r="BE352" s="223">
        <f>IF(N352="základní",J352,0)</f>
        <v>0</v>
      </c>
      <c r="BF352" s="223">
        <f>IF(N352="snížená",J352,0)</f>
        <v>0</v>
      </c>
      <c r="BG352" s="223">
        <f>IF(N352="zákl. přenesená",J352,0)</f>
        <v>0</v>
      </c>
      <c r="BH352" s="223">
        <f>IF(N352="sníž. přenesená",J352,0)</f>
        <v>0</v>
      </c>
      <c r="BI352" s="223">
        <f>IF(N352="nulová",J352,0)</f>
        <v>0</v>
      </c>
      <c r="BJ352" s="17" t="s">
        <v>138</v>
      </c>
      <c r="BK352" s="223">
        <f>ROUND(I352*H352,2)</f>
        <v>0</v>
      </c>
      <c r="BL352" s="17" t="s">
        <v>224</v>
      </c>
      <c r="BM352" s="222" t="s">
        <v>547</v>
      </c>
    </row>
    <row r="353" s="12" customFormat="1" ht="22.8" customHeight="1">
      <c r="A353" s="12"/>
      <c r="B353" s="195"/>
      <c r="C353" s="196"/>
      <c r="D353" s="197" t="s">
        <v>76</v>
      </c>
      <c r="E353" s="209" t="s">
        <v>548</v>
      </c>
      <c r="F353" s="209" t="s">
        <v>549</v>
      </c>
      <c r="G353" s="196"/>
      <c r="H353" s="196"/>
      <c r="I353" s="199"/>
      <c r="J353" s="210">
        <f>BK353</f>
        <v>0</v>
      </c>
      <c r="K353" s="196"/>
      <c r="L353" s="201"/>
      <c r="M353" s="202"/>
      <c r="N353" s="203"/>
      <c r="O353" s="203"/>
      <c r="P353" s="204">
        <f>SUM(P354:P363)</f>
        <v>0</v>
      </c>
      <c r="Q353" s="203"/>
      <c r="R353" s="204">
        <f>SUM(R354:R363)</f>
        <v>0.0059000000000000007</v>
      </c>
      <c r="S353" s="203"/>
      <c r="T353" s="205">
        <f>SUM(T354:T363)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6" t="s">
        <v>138</v>
      </c>
      <c r="AT353" s="207" t="s">
        <v>76</v>
      </c>
      <c r="AU353" s="207" t="s">
        <v>82</v>
      </c>
      <c r="AY353" s="206" t="s">
        <v>129</v>
      </c>
      <c r="BK353" s="208">
        <f>SUM(BK354:BK363)</f>
        <v>0</v>
      </c>
    </row>
    <row r="354" s="2" customFormat="1" ht="24.15" customHeight="1">
      <c r="A354" s="38"/>
      <c r="B354" s="39"/>
      <c r="C354" s="211" t="s">
        <v>550</v>
      </c>
      <c r="D354" s="211" t="s">
        <v>132</v>
      </c>
      <c r="E354" s="212" t="s">
        <v>551</v>
      </c>
      <c r="F354" s="213" t="s">
        <v>552</v>
      </c>
      <c r="G354" s="214" t="s">
        <v>187</v>
      </c>
      <c r="H354" s="215">
        <v>5</v>
      </c>
      <c r="I354" s="216"/>
      <c r="J354" s="217">
        <f>ROUND(I354*H354,2)</f>
        <v>0</v>
      </c>
      <c r="K354" s="213" t="s">
        <v>136</v>
      </c>
      <c r="L354" s="44"/>
      <c r="M354" s="218" t="s">
        <v>1</v>
      </c>
      <c r="N354" s="219" t="s">
        <v>43</v>
      </c>
      <c r="O354" s="91"/>
      <c r="P354" s="220">
        <f>O354*H354</f>
        <v>0</v>
      </c>
      <c r="Q354" s="220">
        <v>0.00023000000000000001</v>
      </c>
      <c r="R354" s="220">
        <f>Q354*H354</f>
        <v>0.00115</v>
      </c>
      <c r="S354" s="220">
        <v>0</v>
      </c>
      <c r="T354" s="221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2" t="s">
        <v>224</v>
      </c>
      <c r="AT354" s="222" t="s">
        <v>132</v>
      </c>
      <c r="AU354" s="222" t="s">
        <v>138</v>
      </c>
      <c r="AY354" s="17" t="s">
        <v>129</v>
      </c>
      <c r="BE354" s="223">
        <f>IF(N354="základní",J354,0)</f>
        <v>0</v>
      </c>
      <c r="BF354" s="223">
        <f>IF(N354="snížená",J354,0)</f>
        <v>0</v>
      </c>
      <c r="BG354" s="223">
        <f>IF(N354="zákl. přenesená",J354,0)</f>
        <v>0</v>
      </c>
      <c r="BH354" s="223">
        <f>IF(N354="sníž. přenesená",J354,0)</f>
        <v>0</v>
      </c>
      <c r="BI354" s="223">
        <f>IF(N354="nulová",J354,0)</f>
        <v>0</v>
      </c>
      <c r="BJ354" s="17" t="s">
        <v>138</v>
      </c>
      <c r="BK354" s="223">
        <f>ROUND(I354*H354,2)</f>
        <v>0</v>
      </c>
      <c r="BL354" s="17" t="s">
        <v>224</v>
      </c>
      <c r="BM354" s="222" t="s">
        <v>553</v>
      </c>
    </row>
    <row r="355" s="13" customFormat="1">
      <c r="A355" s="13"/>
      <c r="B355" s="224"/>
      <c r="C355" s="225"/>
      <c r="D355" s="226" t="s">
        <v>140</v>
      </c>
      <c r="E355" s="227" t="s">
        <v>1</v>
      </c>
      <c r="F355" s="228" t="s">
        <v>223</v>
      </c>
      <c r="G355" s="225"/>
      <c r="H355" s="227" t="s">
        <v>1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140</v>
      </c>
      <c r="AU355" s="234" t="s">
        <v>138</v>
      </c>
      <c r="AV355" s="13" t="s">
        <v>82</v>
      </c>
      <c r="AW355" s="13" t="s">
        <v>32</v>
      </c>
      <c r="AX355" s="13" t="s">
        <v>77</v>
      </c>
      <c r="AY355" s="234" t="s">
        <v>129</v>
      </c>
    </row>
    <row r="356" s="14" customFormat="1">
      <c r="A356" s="14"/>
      <c r="B356" s="235"/>
      <c r="C356" s="236"/>
      <c r="D356" s="226" t="s">
        <v>140</v>
      </c>
      <c r="E356" s="237" t="s">
        <v>1</v>
      </c>
      <c r="F356" s="238" t="s">
        <v>161</v>
      </c>
      <c r="G356" s="236"/>
      <c r="H356" s="239">
        <v>5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5" t="s">
        <v>140</v>
      </c>
      <c r="AU356" s="245" t="s">
        <v>138</v>
      </c>
      <c r="AV356" s="14" t="s">
        <v>138</v>
      </c>
      <c r="AW356" s="14" t="s">
        <v>32</v>
      </c>
      <c r="AX356" s="14" t="s">
        <v>82</v>
      </c>
      <c r="AY356" s="245" t="s">
        <v>129</v>
      </c>
    </row>
    <row r="357" s="2" customFormat="1" ht="24.15" customHeight="1">
      <c r="A357" s="38"/>
      <c r="B357" s="39"/>
      <c r="C357" s="211" t="s">
        <v>554</v>
      </c>
      <c r="D357" s="211" t="s">
        <v>132</v>
      </c>
      <c r="E357" s="212" t="s">
        <v>555</v>
      </c>
      <c r="F357" s="213" t="s">
        <v>556</v>
      </c>
      <c r="G357" s="214" t="s">
        <v>187</v>
      </c>
      <c r="H357" s="215">
        <v>5</v>
      </c>
      <c r="I357" s="216"/>
      <c r="J357" s="217">
        <f>ROUND(I357*H357,2)</f>
        <v>0</v>
      </c>
      <c r="K357" s="213" t="s">
        <v>136</v>
      </c>
      <c r="L357" s="44"/>
      <c r="M357" s="218" t="s">
        <v>1</v>
      </c>
      <c r="N357" s="219" t="s">
        <v>43</v>
      </c>
      <c r="O357" s="91"/>
      <c r="P357" s="220">
        <f>O357*H357</f>
        <v>0</v>
      </c>
      <c r="Q357" s="220">
        <v>0.00025000000000000001</v>
      </c>
      <c r="R357" s="220">
        <f>Q357*H357</f>
        <v>0.00125</v>
      </c>
      <c r="S357" s="220">
        <v>0</v>
      </c>
      <c r="T357" s="221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2" t="s">
        <v>224</v>
      </c>
      <c r="AT357" s="222" t="s">
        <v>132</v>
      </c>
      <c r="AU357" s="222" t="s">
        <v>138</v>
      </c>
      <c r="AY357" s="17" t="s">
        <v>129</v>
      </c>
      <c r="BE357" s="223">
        <f>IF(N357="základní",J357,0)</f>
        <v>0</v>
      </c>
      <c r="BF357" s="223">
        <f>IF(N357="snížená",J357,0)</f>
        <v>0</v>
      </c>
      <c r="BG357" s="223">
        <f>IF(N357="zákl. přenesená",J357,0)</f>
        <v>0</v>
      </c>
      <c r="BH357" s="223">
        <f>IF(N357="sníž. přenesená",J357,0)</f>
        <v>0</v>
      </c>
      <c r="BI357" s="223">
        <f>IF(N357="nulová",J357,0)</f>
        <v>0</v>
      </c>
      <c r="BJ357" s="17" t="s">
        <v>138</v>
      </c>
      <c r="BK357" s="223">
        <f>ROUND(I357*H357,2)</f>
        <v>0</v>
      </c>
      <c r="BL357" s="17" t="s">
        <v>224</v>
      </c>
      <c r="BM357" s="222" t="s">
        <v>557</v>
      </c>
    </row>
    <row r="358" s="13" customFormat="1">
      <c r="A358" s="13"/>
      <c r="B358" s="224"/>
      <c r="C358" s="225"/>
      <c r="D358" s="226" t="s">
        <v>140</v>
      </c>
      <c r="E358" s="227" t="s">
        <v>1</v>
      </c>
      <c r="F358" s="228" t="s">
        <v>223</v>
      </c>
      <c r="G358" s="225"/>
      <c r="H358" s="227" t="s">
        <v>1</v>
      </c>
      <c r="I358" s="229"/>
      <c r="J358" s="225"/>
      <c r="K358" s="225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140</v>
      </c>
      <c r="AU358" s="234" t="s">
        <v>138</v>
      </c>
      <c r="AV358" s="13" t="s">
        <v>82</v>
      </c>
      <c r="AW358" s="13" t="s">
        <v>32</v>
      </c>
      <c r="AX358" s="13" t="s">
        <v>77</v>
      </c>
      <c r="AY358" s="234" t="s">
        <v>129</v>
      </c>
    </row>
    <row r="359" s="14" customFormat="1">
      <c r="A359" s="14"/>
      <c r="B359" s="235"/>
      <c r="C359" s="236"/>
      <c r="D359" s="226" t="s">
        <v>140</v>
      </c>
      <c r="E359" s="237" t="s">
        <v>1</v>
      </c>
      <c r="F359" s="238" t="s">
        <v>161</v>
      </c>
      <c r="G359" s="236"/>
      <c r="H359" s="239">
        <v>5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140</v>
      </c>
      <c r="AU359" s="245" t="s">
        <v>138</v>
      </c>
      <c r="AV359" s="14" t="s">
        <v>138</v>
      </c>
      <c r="AW359" s="14" t="s">
        <v>32</v>
      </c>
      <c r="AX359" s="14" t="s">
        <v>82</v>
      </c>
      <c r="AY359" s="245" t="s">
        <v>129</v>
      </c>
    </row>
    <row r="360" s="2" customFormat="1" ht="24.15" customHeight="1">
      <c r="A360" s="38"/>
      <c r="B360" s="39"/>
      <c r="C360" s="211" t="s">
        <v>558</v>
      </c>
      <c r="D360" s="211" t="s">
        <v>132</v>
      </c>
      <c r="E360" s="212" t="s">
        <v>559</v>
      </c>
      <c r="F360" s="213" t="s">
        <v>560</v>
      </c>
      <c r="G360" s="214" t="s">
        <v>187</v>
      </c>
      <c r="H360" s="215">
        <v>5</v>
      </c>
      <c r="I360" s="216"/>
      <c r="J360" s="217">
        <f>ROUND(I360*H360,2)</f>
        <v>0</v>
      </c>
      <c r="K360" s="213" t="s">
        <v>136</v>
      </c>
      <c r="L360" s="44"/>
      <c r="M360" s="218" t="s">
        <v>1</v>
      </c>
      <c r="N360" s="219" t="s">
        <v>43</v>
      </c>
      <c r="O360" s="91"/>
      <c r="P360" s="220">
        <f>O360*H360</f>
        <v>0</v>
      </c>
      <c r="Q360" s="220">
        <v>0.00069999999999999999</v>
      </c>
      <c r="R360" s="220">
        <f>Q360*H360</f>
        <v>0.0035000000000000001</v>
      </c>
      <c r="S360" s="220">
        <v>0</v>
      </c>
      <c r="T360" s="221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2" t="s">
        <v>224</v>
      </c>
      <c r="AT360" s="222" t="s">
        <v>132</v>
      </c>
      <c r="AU360" s="222" t="s">
        <v>138</v>
      </c>
      <c r="AY360" s="17" t="s">
        <v>129</v>
      </c>
      <c r="BE360" s="223">
        <f>IF(N360="základní",J360,0)</f>
        <v>0</v>
      </c>
      <c r="BF360" s="223">
        <f>IF(N360="snížená",J360,0)</f>
        <v>0</v>
      </c>
      <c r="BG360" s="223">
        <f>IF(N360="zákl. přenesená",J360,0)</f>
        <v>0</v>
      </c>
      <c r="BH360" s="223">
        <f>IF(N360="sníž. přenesená",J360,0)</f>
        <v>0</v>
      </c>
      <c r="BI360" s="223">
        <f>IF(N360="nulová",J360,0)</f>
        <v>0</v>
      </c>
      <c r="BJ360" s="17" t="s">
        <v>138</v>
      </c>
      <c r="BK360" s="223">
        <f>ROUND(I360*H360,2)</f>
        <v>0</v>
      </c>
      <c r="BL360" s="17" t="s">
        <v>224</v>
      </c>
      <c r="BM360" s="222" t="s">
        <v>561</v>
      </c>
    </row>
    <row r="361" s="13" customFormat="1">
      <c r="A361" s="13"/>
      <c r="B361" s="224"/>
      <c r="C361" s="225"/>
      <c r="D361" s="226" t="s">
        <v>140</v>
      </c>
      <c r="E361" s="227" t="s">
        <v>1</v>
      </c>
      <c r="F361" s="228" t="s">
        <v>223</v>
      </c>
      <c r="G361" s="225"/>
      <c r="H361" s="227" t="s">
        <v>1</v>
      </c>
      <c r="I361" s="229"/>
      <c r="J361" s="225"/>
      <c r="K361" s="225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140</v>
      </c>
      <c r="AU361" s="234" t="s">
        <v>138</v>
      </c>
      <c r="AV361" s="13" t="s">
        <v>82</v>
      </c>
      <c r="AW361" s="13" t="s">
        <v>32</v>
      </c>
      <c r="AX361" s="13" t="s">
        <v>77</v>
      </c>
      <c r="AY361" s="234" t="s">
        <v>129</v>
      </c>
    </row>
    <row r="362" s="14" customFormat="1">
      <c r="A362" s="14"/>
      <c r="B362" s="235"/>
      <c r="C362" s="236"/>
      <c r="D362" s="226" t="s">
        <v>140</v>
      </c>
      <c r="E362" s="237" t="s">
        <v>1</v>
      </c>
      <c r="F362" s="238" t="s">
        <v>161</v>
      </c>
      <c r="G362" s="236"/>
      <c r="H362" s="239">
        <v>5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5" t="s">
        <v>140</v>
      </c>
      <c r="AU362" s="245" t="s">
        <v>138</v>
      </c>
      <c r="AV362" s="14" t="s">
        <v>138</v>
      </c>
      <c r="AW362" s="14" t="s">
        <v>32</v>
      </c>
      <c r="AX362" s="14" t="s">
        <v>82</v>
      </c>
      <c r="AY362" s="245" t="s">
        <v>129</v>
      </c>
    </row>
    <row r="363" s="2" customFormat="1" ht="24.15" customHeight="1">
      <c r="A363" s="38"/>
      <c r="B363" s="39"/>
      <c r="C363" s="211" t="s">
        <v>562</v>
      </c>
      <c r="D363" s="211" t="s">
        <v>132</v>
      </c>
      <c r="E363" s="212" t="s">
        <v>563</v>
      </c>
      <c r="F363" s="213" t="s">
        <v>564</v>
      </c>
      <c r="G363" s="214" t="s">
        <v>296</v>
      </c>
      <c r="H363" s="215">
        <v>0.0060000000000000001</v>
      </c>
      <c r="I363" s="216"/>
      <c r="J363" s="217">
        <f>ROUND(I363*H363,2)</f>
        <v>0</v>
      </c>
      <c r="K363" s="213" t="s">
        <v>136</v>
      </c>
      <c r="L363" s="44"/>
      <c r="M363" s="218" t="s">
        <v>1</v>
      </c>
      <c r="N363" s="219" t="s">
        <v>43</v>
      </c>
      <c r="O363" s="91"/>
      <c r="P363" s="220">
        <f>O363*H363</f>
        <v>0</v>
      </c>
      <c r="Q363" s="220">
        <v>0</v>
      </c>
      <c r="R363" s="220">
        <f>Q363*H363</f>
        <v>0</v>
      </c>
      <c r="S363" s="220">
        <v>0</v>
      </c>
      <c r="T363" s="221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2" t="s">
        <v>224</v>
      </c>
      <c r="AT363" s="222" t="s">
        <v>132</v>
      </c>
      <c r="AU363" s="222" t="s">
        <v>138</v>
      </c>
      <c r="AY363" s="17" t="s">
        <v>129</v>
      </c>
      <c r="BE363" s="223">
        <f>IF(N363="základní",J363,0)</f>
        <v>0</v>
      </c>
      <c r="BF363" s="223">
        <f>IF(N363="snížená",J363,0)</f>
        <v>0</v>
      </c>
      <c r="BG363" s="223">
        <f>IF(N363="zákl. přenesená",J363,0)</f>
        <v>0</v>
      </c>
      <c r="BH363" s="223">
        <f>IF(N363="sníž. přenesená",J363,0)</f>
        <v>0</v>
      </c>
      <c r="BI363" s="223">
        <f>IF(N363="nulová",J363,0)</f>
        <v>0</v>
      </c>
      <c r="BJ363" s="17" t="s">
        <v>138</v>
      </c>
      <c r="BK363" s="223">
        <f>ROUND(I363*H363,2)</f>
        <v>0</v>
      </c>
      <c r="BL363" s="17" t="s">
        <v>224</v>
      </c>
      <c r="BM363" s="222" t="s">
        <v>565</v>
      </c>
    </row>
    <row r="364" s="12" customFormat="1" ht="22.8" customHeight="1">
      <c r="A364" s="12"/>
      <c r="B364" s="195"/>
      <c r="C364" s="196"/>
      <c r="D364" s="197" t="s">
        <v>76</v>
      </c>
      <c r="E364" s="209" t="s">
        <v>566</v>
      </c>
      <c r="F364" s="209" t="s">
        <v>567</v>
      </c>
      <c r="G364" s="196"/>
      <c r="H364" s="196"/>
      <c r="I364" s="199"/>
      <c r="J364" s="210">
        <f>BK364</f>
        <v>0</v>
      </c>
      <c r="K364" s="196"/>
      <c r="L364" s="201"/>
      <c r="M364" s="202"/>
      <c r="N364" s="203"/>
      <c r="O364" s="203"/>
      <c r="P364" s="204">
        <f>SUM(P365:P377)</f>
        <v>0</v>
      </c>
      <c r="Q364" s="203"/>
      <c r="R364" s="204">
        <f>SUM(R365:R377)</f>
        <v>0.51909999999999989</v>
      </c>
      <c r="S364" s="203"/>
      <c r="T364" s="205">
        <f>SUM(T365:T377)</f>
        <v>0.12465000000000001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6" t="s">
        <v>138</v>
      </c>
      <c r="AT364" s="207" t="s">
        <v>76</v>
      </c>
      <c r="AU364" s="207" t="s">
        <v>82</v>
      </c>
      <c r="AY364" s="206" t="s">
        <v>129</v>
      </c>
      <c r="BK364" s="208">
        <f>SUM(BK365:BK377)</f>
        <v>0</v>
      </c>
    </row>
    <row r="365" s="2" customFormat="1" ht="24.15" customHeight="1">
      <c r="A365" s="38"/>
      <c r="B365" s="39"/>
      <c r="C365" s="211" t="s">
        <v>568</v>
      </c>
      <c r="D365" s="211" t="s">
        <v>132</v>
      </c>
      <c r="E365" s="212" t="s">
        <v>569</v>
      </c>
      <c r="F365" s="213" t="s">
        <v>570</v>
      </c>
      <c r="G365" s="214" t="s">
        <v>187</v>
      </c>
      <c r="H365" s="215">
        <v>5</v>
      </c>
      <c r="I365" s="216"/>
      <c r="J365" s="217">
        <f>ROUND(I365*H365,2)</f>
        <v>0</v>
      </c>
      <c r="K365" s="213" t="s">
        <v>136</v>
      </c>
      <c r="L365" s="44"/>
      <c r="M365" s="218" t="s">
        <v>1</v>
      </c>
      <c r="N365" s="219" t="s">
        <v>43</v>
      </c>
      <c r="O365" s="91"/>
      <c r="P365" s="220">
        <f>O365*H365</f>
        <v>0</v>
      </c>
      <c r="Q365" s="220">
        <v>8.0000000000000007E-05</v>
      </c>
      <c r="R365" s="220">
        <f>Q365*H365</f>
        <v>0.00040000000000000002</v>
      </c>
      <c r="S365" s="220">
        <v>0.024930000000000001</v>
      </c>
      <c r="T365" s="221">
        <f>S365*H365</f>
        <v>0.12465000000000001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2" t="s">
        <v>224</v>
      </c>
      <c r="AT365" s="222" t="s">
        <v>132</v>
      </c>
      <c r="AU365" s="222" t="s">
        <v>138</v>
      </c>
      <c r="AY365" s="17" t="s">
        <v>129</v>
      </c>
      <c r="BE365" s="223">
        <f>IF(N365="základní",J365,0)</f>
        <v>0</v>
      </c>
      <c r="BF365" s="223">
        <f>IF(N365="snížená",J365,0)</f>
        <v>0</v>
      </c>
      <c r="BG365" s="223">
        <f>IF(N365="zákl. přenesená",J365,0)</f>
        <v>0</v>
      </c>
      <c r="BH365" s="223">
        <f>IF(N365="sníž. přenesená",J365,0)</f>
        <v>0</v>
      </c>
      <c r="BI365" s="223">
        <f>IF(N365="nulová",J365,0)</f>
        <v>0</v>
      </c>
      <c r="BJ365" s="17" t="s">
        <v>138</v>
      </c>
      <c r="BK365" s="223">
        <f>ROUND(I365*H365,2)</f>
        <v>0</v>
      </c>
      <c r="BL365" s="17" t="s">
        <v>224</v>
      </c>
      <c r="BM365" s="222" t="s">
        <v>571</v>
      </c>
    </row>
    <row r="366" s="13" customFormat="1">
      <c r="A366" s="13"/>
      <c r="B366" s="224"/>
      <c r="C366" s="225"/>
      <c r="D366" s="226" t="s">
        <v>140</v>
      </c>
      <c r="E366" s="227" t="s">
        <v>1</v>
      </c>
      <c r="F366" s="228" t="s">
        <v>223</v>
      </c>
      <c r="G366" s="225"/>
      <c r="H366" s="227" t="s">
        <v>1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140</v>
      </c>
      <c r="AU366" s="234" t="s">
        <v>138</v>
      </c>
      <c r="AV366" s="13" t="s">
        <v>82</v>
      </c>
      <c r="AW366" s="13" t="s">
        <v>32</v>
      </c>
      <c r="AX366" s="13" t="s">
        <v>77</v>
      </c>
      <c r="AY366" s="234" t="s">
        <v>129</v>
      </c>
    </row>
    <row r="367" s="14" customFormat="1">
      <c r="A367" s="14"/>
      <c r="B367" s="235"/>
      <c r="C367" s="236"/>
      <c r="D367" s="226" t="s">
        <v>140</v>
      </c>
      <c r="E367" s="237" t="s">
        <v>1</v>
      </c>
      <c r="F367" s="238" t="s">
        <v>161</v>
      </c>
      <c r="G367" s="236"/>
      <c r="H367" s="239">
        <v>5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5" t="s">
        <v>140</v>
      </c>
      <c r="AU367" s="245" t="s">
        <v>138</v>
      </c>
      <c r="AV367" s="14" t="s">
        <v>138</v>
      </c>
      <c r="AW367" s="14" t="s">
        <v>32</v>
      </c>
      <c r="AX367" s="14" t="s">
        <v>82</v>
      </c>
      <c r="AY367" s="245" t="s">
        <v>129</v>
      </c>
    </row>
    <row r="368" s="2" customFormat="1" ht="37.8" customHeight="1">
      <c r="A368" s="38"/>
      <c r="B368" s="39"/>
      <c r="C368" s="211" t="s">
        <v>572</v>
      </c>
      <c r="D368" s="211" t="s">
        <v>132</v>
      </c>
      <c r="E368" s="212" t="s">
        <v>573</v>
      </c>
      <c r="F368" s="213" t="s">
        <v>574</v>
      </c>
      <c r="G368" s="214" t="s">
        <v>187</v>
      </c>
      <c r="H368" s="215">
        <v>5</v>
      </c>
      <c r="I368" s="216"/>
      <c r="J368" s="217">
        <f>ROUND(I368*H368,2)</f>
        <v>0</v>
      </c>
      <c r="K368" s="213" t="s">
        <v>136</v>
      </c>
      <c r="L368" s="44"/>
      <c r="M368" s="218" t="s">
        <v>1</v>
      </c>
      <c r="N368" s="219" t="s">
        <v>43</v>
      </c>
      <c r="O368" s="91"/>
      <c r="P368" s="220">
        <f>O368*H368</f>
        <v>0</v>
      </c>
      <c r="Q368" s="220">
        <v>0.10374</v>
      </c>
      <c r="R368" s="220">
        <f>Q368*H368</f>
        <v>0.51869999999999994</v>
      </c>
      <c r="S368" s="220">
        <v>0</v>
      </c>
      <c r="T368" s="221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2" t="s">
        <v>224</v>
      </c>
      <c r="AT368" s="222" t="s">
        <v>132</v>
      </c>
      <c r="AU368" s="222" t="s">
        <v>138</v>
      </c>
      <c r="AY368" s="17" t="s">
        <v>129</v>
      </c>
      <c r="BE368" s="223">
        <f>IF(N368="základní",J368,0)</f>
        <v>0</v>
      </c>
      <c r="BF368" s="223">
        <f>IF(N368="snížená",J368,0)</f>
        <v>0</v>
      </c>
      <c r="BG368" s="223">
        <f>IF(N368="zákl. přenesená",J368,0)</f>
        <v>0</v>
      </c>
      <c r="BH368" s="223">
        <f>IF(N368="sníž. přenesená",J368,0)</f>
        <v>0</v>
      </c>
      <c r="BI368" s="223">
        <f>IF(N368="nulová",J368,0)</f>
        <v>0</v>
      </c>
      <c r="BJ368" s="17" t="s">
        <v>138</v>
      </c>
      <c r="BK368" s="223">
        <f>ROUND(I368*H368,2)</f>
        <v>0</v>
      </c>
      <c r="BL368" s="17" t="s">
        <v>224</v>
      </c>
      <c r="BM368" s="222" t="s">
        <v>575</v>
      </c>
    </row>
    <row r="369" s="13" customFormat="1">
      <c r="A369" s="13"/>
      <c r="B369" s="224"/>
      <c r="C369" s="225"/>
      <c r="D369" s="226" t="s">
        <v>140</v>
      </c>
      <c r="E369" s="227" t="s">
        <v>1</v>
      </c>
      <c r="F369" s="228" t="s">
        <v>223</v>
      </c>
      <c r="G369" s="225"/>
      <c r="H369" s="227" t="s">
        <v>1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140</v>
      </c>
      <c r="AU369" s="234" t="s">
        <v>138</v>
      </c>
      <c r="AV369" s="13" t="s">
        <v>82</v>
      </c>
      <c r="AW369" s="13" t="s">
        <v>32</v>
      </c>
      <c r="AX369" s="13" t="s">
        <v>77</v>
      </c>
      <c r="AY369" s="234" t="s">
        <v>129</v>
      </c>
    </row>
    <row r="370" s="14" customFormat="1">
      <c r="A370" s="14"/>
      <c r="B370" s="235"/>
      <c r="C370" s="236"/>
      <c r="D370" s="226" t="s">
        <v>140</v>
      </c>
      <c r="E370" s="237" t="s">
        <v>1</v>
      </c>
      <c r="F370" s="238" t="s">
        <v>161</v>
      </c>
      <c r="G370" s="236"/>
      <c r="H370" s="239">
        <v>5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140</v>
      </c>
      <c r="AU370" s="245" t="s">
        <v>138</v>
      </c>
      <c r="AV370" s="14" t="s">
        <v>138</v>
      </c>
      <c r="AW370" s="14" t="s">
        <v>32</v>
      </c>
      <c r="AX370" s="14" t="s">
        <v>82</v>
      </c>
      <c r="AY370" s="245" t="s">
        <v>129</v>
      </c>
    </row>
    <row r="371" s="2" customFormat="1" ht="21.75" customHeight="1">
      <c r="A371" s="38"/>
      <c r="B371" s="39"/>
      <c r="C371" s="211" t="s">
        <v>576</v>
      </c>
      <c r="D371" s="211" t="s">
        <v>132</v>
      </c>
      <c r="E371" s="212" t="s">
        <v>577</v>
      </c>
      <c r="F371" s="213" t="s">
        <v>578</v>
      </c>
      <c r="G371" s="214" t="s">
        <v>135</v>
      </c>
      <c r="H371" s="215">
        <v>18.899999999999999</v>
      </c>
      <c r="I371" s="216"/>
      <c r="J371" s="217">
        <f>ROUND(I371*H371,2)</f>
        <v>0</v>
      </c>
      <c r="K371" s="213" t="s">
        <v>136</v>
      </c>
      <c r="L371" s="44"/>
      <c r="M371" s="218" t="s">
        <v>1</v>
      </c>
      <c r="N371" s="219" t="s">
        <v>43</v>
      </c>
      <c r="O371" s="91"/>
      <c r="P371" s="220">
        <f>O371*H371</f>
        <v>0</v>
      </c>
      <c r="Q371" s="220">
        <v>0</v>
      </c>
      <c r="R371" s="220">
        <f>Q371*H371</f>
        <v>0</v>
      </c>
      <c r="S371" s="220">
        <v>0</v>
      </c>
      <c r="T371" s="221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2" t="s">
        <v>224</v>
      </c>
      <c r="AT371" s="222" t="s">
        <v>132</v>
      </c>
      <c r="AU371" s="222" t="s">
        <v>138</v>
      </c>
      <c r="AY371" s="17" t="s">
        <v>129</v>
      </c>
      <c r="BE371" s="223">
        <f>IF(N371="základní",J371,0)</f>
        <v>0</v>
      </c>
      <c r="BF371" s="223">
        <f>IF(N371="snížená",J371,0)</f>
        <v>0</v>
      </c>
      <c r="BG371" s="223">
        <f>IF(N371="zákl. přenesená",J371,0)</f>
        <v>0</v>
      </c>
      <c r="BH371" s="223">
        <f>IF(N371="sníž. přenesená",J371,0)</f>
        <v>0</v>
      </c>
      <c r="BI371" s="223">
        <f>IF(N371="nulová",J371,0)</f>
        <v>0</v>
      </c>
      <c r="BJ371" s="17" t="s">
        <v>138</v>
      </c>
      <c r="BK371" s="223">
        <f>ROUND(I371*H371,2)</f>
        <v>0</v>
      </c>
      <c r="BL371" s="17" t="s">
        <v>224</v>
      </c>
      <c r="BM371" s="222" t="s">
        <v>579</v>
      </c>
    </row>
    <row r="372" s="14" customFormat="1">
      <c r="A372" s="14"/>
      <c r="B372" s="235"/>
      <c r="C372" s="236"/>
      <c r="D372" s="226" t="s">
        <v>140</v>
      </c>
      <c r="E372" s="237" t="s">
        <v>1</v>
      </c>
      <c r="F372" s="238" t="s">
        <v>580</v>
      </c>
      <c r="G372" s="236"/>
      <c r="H372" s="239">
        <v>18.899999999999999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5" t="s">
        <v>140</v>
      </c>
      <c r="AU372" s="245" t="s">
        <v>138</v>
      </c>
      <c r="AV372" s="14" t="s">
        <v>138</v>
      </c>
      <c r="AW372" s="14" t="s">
        <v>32</v>
      </c>
      <c r="AX372" s="14" t="s">
        <v>82</v>
      </c>
      <c r="AY372" s="245" t="s">
        <v>129</v>
      </c>
    </row>
    <row r="373" s="2" customFormat="1" ht="16.5" customHeight="1">
      <c r="A373" s="38"/>
      <c r="B373" s="39"/>
      <c r="C373" s="211" t="s">
        <v>581</v>
      </c>
      <c r="D373" s="211" t="s">
        <v>132</v>
      </c>
      <c r="E373" s="212" t="s">
        <v>582</v>
      </c>
      <c r="F373" s="213" t="s">
        <v>583</v>
      </c>
      <c r="G373" s="214" t="s">
        <v>135</v>
      </c>
      <c r="H373" s="215">
        <v>18.899999999999999</v>
      </c>
      <c r="I373" s="216"/>
      <c r="J373" s="217">
        <f>ROUND(I373*H373,2)</f>
        <v>0</v>
      </c>
      <c r="K373" s="213" t="s">
        <v>136</v>
      </c>
      <c r="L373" s="44"/>
      <c r="M373" s="218" t="s">
        <v>1</v>
      </c>
      <c r="N373" s="219" t="s">
        <v>43</v>
      </c>
      <c r="O373" s="91"/>
      <c r="P373" s="220">
        <f>O373*H373</f>
        <v>0</v>
      </c>
      <c r="Q373" s="220">
        <v>0</v>
      </c>
      <c r="R373" s="220">
        <f>Q373*H373</f>
        <v>0</v>
      </c>
      <c r="S373" s="220">
        <v>0</v>
      </c>
      <c r="T373" s="221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2" t="s">
        <v>224</v>
      </c>
      <c r="AT373" s="222" t="s">
        <v>132</v>
      </c>
      <c r="AU373" s="222" t="s">
        <v>138</v>
      </c>
      <c r="AY373" s="17" t="s">
        <v>129</v>
      </c>
      <c r="BE373" s="223">
        <f>IF(N373="základní",J373,0)</f>
        <v>0</v>
      </c>
      <c r="BF373" s="223">
        <f>IF(N373="snížená",J373,0)</f>
        <v>0</v>
      </c>
      <c r="BG373" s="223">
        <f>IF(N373="zákl. přenesená",J373,0)</f>
        <v>0</v>
      </c>
      <c r="BH373" s="223">
        <f>IF(N373="sníž. přenesená",J373,0)</f>
        <v>0</v>
      </c>
      <c r="BI373" s="223">
        <f>IF(N373="nulová",J373,0)</f>
        <v>0</v>
      </c>
      <c r="BJ373" s="17" t="s">
        <v>138</v>
      </c>
      <c r="BK373" s="223">
        <f>ROUND(I373*H373,2)</f>
        <v>0</v>
      </c>
      <c r="BL373" s="17" t="s">
        <v>224</v>
      </c>
      <c r="BM373" s="222" t="s">
        <v>584</v>
      </c>
    </row>
    <row r="374" s="14" customFormat="1">
      <c r="A374" s="14"/>
      <c r="B374" s="235"/>
      <c r="C374" s="236"/>
      <c r="D374" s="226" t="s">
        <v>140</v>
      </c>
      <c r="E374" s="237" t="s">
        <v>1</v>
      </c>
      <c r="F374" s="238" t="s">
        <v>580</v>
      </c>
      <c r="G374" s="236"/>
      <c r="H374" s="239">
        <v>18.899999999999999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5" t="s">
        <v>140</v>
      </c>
      <c r="AU374" s="245" t="s">
        <v>138</v>
      </c>
      <c r="AV374" s="14" t="s">
        <v>138</v>
      </c>
      <c r="AW374" s="14" t="s">
        <v>32</v>
      </c>
      <c r="AX374" s="14" t="s">
        <v>82</v>
      </c>
      <c r="AY374" s="245" t="s">
        <v>129</v>
      </c>
    </row>
    <row r="375" s="2" customFormat="1" ht="16.5" customHeight="1">
      <c r="A375" s="38"/>
      <c r="B375" s="39"/>
      <c r="C375" s="211" t="s">
        <v>585</v>
      </c>
      <c r="D375" s="211" t="s">
        <v>132</v>
      </c>
      <c r="E375" s="212" t="s">
        <v>586</v>
      </c>
      <c r="F375" s="213" t="s">
        <v>587</v>
      </c>
      <c r="G375" s="214" t="s">
        <v>135</v>
      </c>
      <c r="H375" s="215">
        <v>9</v>
      </c>
      <c r="I375" s="216"/>
      <c r="J375" s="217">
        <f>ROUND(I375*H375,2)</f>
        <v>0</v>
      </c>
      <c r="K375" s="213" t="s">
        <v>136</v>
      </c>
      <c r="L375" s="44"/>
      <c r="M375" s="218" t="s">
        <v>1</v>
      </c>
      <c r="N375" s="219" t="s">
        <v>43</v>
      </c>
      <c r="O375" s="91"/>
      <c r="P375" s="220">
        <f>O375*H375</f>
        <v>0</v>
      </c>
      <c r="Q375" s="220">
        <v>0</v>
      </c>
      <c r="R375" s="220">
        <f>Q375*H375</f>
        <v>0</v>
      </c>
      <c r="S375" s="220">
        <v>0</v>
      </c>
      <c r="T375" s="221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2" t="s">
        <v>224</v>
      </c>
      <c r="AT375" s="222" t="s">
        <v>132</v>
      </c>
      <c r="AU375" s="222" t="s">
        <v>138</v>
      </c>
      <c r="AY375" s="17" t="s">
        <v>129</v>
      </c>
      <c r="BE375" s="223">
        <f>IF(N375="základní",J375,0)</f>
        <v>0</v>
      </c>
      <c r="BF375" s="223">
        <f>IF(N375="snížená",J375,0)</f>
        <v>0</v>
      </c>
      <c r="BG375" s="223">
        <f>IF(N375="zákl. přenesená",J375,0)</f>
        <v>0</v>
      </c>
      <c r="BH375" s="223">
        <f>IF(N375="sníž. přenesená",J375,0)</f>
        <v>0</v>
      </c>
      <c r="BI375" s="223">
        <f>IF(N375="nulová",J375,0)</f>
        <v>0</v>
      </c>
      <c r="BJ375" s="17" t="s">
        <v>138</v>
      </c>
      <c r="BK375" s="223">
        <f>ROUND(I375*H375,2)</f>
        <v>0</v>
      </c>
      <c r="BL375" s="17" t="s">
        <v>224</v>
      </c>
      <c r="BM375" s="222" t="s">
        <v>588</v>
      </c>
    </row>
    <row r="376" s="14" customFormat="1">
      <c r="A376" s="14"/>
      <c r="B376" s="235"/>
      <c r="C376" s="236"/>
      <c r="D376" s="226" t="s">
        <v>140</v>
      </c>
      <c r="E376" s="237" t="s">
        <v>1</v>
      </c>
      <c r="F376" s="238" t="s">
        <v>589</v>
      </c>
      <c r="G376" s="236"/>
      <c r="H376" s="239">
        <v>9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5" t="s">
        <v>140</v>
      </c>
      <c r="AU376" s="245" t="s">
        <v>138</v>
      </c>
      <c r="AV376" s="14" t="s">
        <v>138</v>
      </c>
      <c r="AW376" s="14" t="s">
        <v>32</v>
      </c>
      <c r="AX376" s="14" t="s">
        <v>82</v>
      </c>
      <c r="AY376" s="245" t="s">
        <v>129</v>
      </c>
    </row>
    <row r="377" s="2" customFormat="1" ht="33" customHeight="1">
      <c r="A377" s="38"/>
      <c r="B377" s="39"/>
      <c r="C377" s="211" t="s">
        <v>590</v>
      </c>
      <c r="D377" s="211" t="s">
        <v>132</v>
      </c>
      <c r="E377" s="212" t="s">
        <v>591</v>
      </c>
      <c r="F377" s="213" t="s">
        <v>592</v>
      </c>
      <c r="G377" s="214" t="s">
        <v>296</v>
      </c>
      <c r="H377" s="215">
        <v>0.51900000000000002</v>
      </c>
      <c r="I377" s="216"/>
      <c r="J377" s="217">
        <f>ROUND(I377*H377,2)</f>
        <v>0</v>
      </c>
      <c r="K377" s="213" t="s">
        <v>136</v>
      </c>
      <c r="L377" s="44"/>
      <c r="M377" s="218" t="s">
        <v>1</v>
      </c>
      <c r="N377" s="219" t="s">
        <v>43</v>
      </c>
      <c r="O377" s="91"/>
      <c r="P377" s="220">
        <f>O377*H377</f>
        <v>0</v>
      </c>
      <c r="Q377" s="220">
        <v>0</v>
      </c>
      <c r="R377" s="220">
        <f>Q377*H377</f>
        <v>0</v>
      </c>
      <c r="S377" s="220">
        <v>0</v>
      </c>
      <c r="T377" s="221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2" t="s">
        <v>224</v>
      </c>
      <c r="AT377" s="222" t="s">
        <v>132</v>
      </c>
      <c r="AU377" s="222" t="s">
        <v>138</v>
      </c>
      <c r="AY377" s="17" t="s">
        <v>129</v>
      </c>
      <c r="BE377" s="223">
        <f>IF(N377="základní",J377,0)</f>
        <v>0</v>
      </c>
      <c r="BF377" s="223">
        <f>IF(N377="snížená",J377,0)</f>
        <v>0</v>
      </c>
      <c r="BG377" s="223">
        <f>IF(N377="zákl. přenesená",J377,0)</f>
        <v>0</v>
      </c>
      <c r="BH377" s="223">
        <f>IF(N377="sníž. přenesená",J377,0)</f>
        <v>0</v>
      </c>
      <c r="BI377" s="223">
        <f>IF(N377="nulová",J377,0)</f>
        <v>0</v>
      </c>
      <c r="BJ377" s="17" t="s">
        <v>138</v>
      </c>
      <c r="BK377" s="223">
        <f>ROUND(I377*H377,2)</f>
        <v>0</v>
      </c>
      <c r="BL377" s="17" t="s">
        <v>224</v>
      </c>
      <c r="BM377" s="222" t="s">
        <v>593</v>
      </c>
    </row>
    <row r="378" s="12" customFormat="1" ht="22.8" customHeight="1">
      <c r="A378" s="12"/>
      <c r="B378" s="195"/>
      <c r="C378" s="196"/>
      <c r="D378" s="197" t="s">
        <v>76</v>
      </c>
      <c r="E378" s="209" t="s">
        <v>594</v>
      </c>
      <c r="F378" s="209" t="s">
        <v>595</v>
      </c>
      <c r="G378" s="196"/>
      <c r="H378" s="196"/>
      <c r="I378" s="199"/>
      <c r="J378" s="210">
        <f>BK378</f>
        <v>0</v>
      </c>
      <c r="K378" s="196"/>
      <c r="L378" s="201"/>
      <c r="M378" s="202"/>
      <c r="N378" s="203"/>
      <c r="O378" s="203"/>
      <c r="P378" s="204">
        <f>SUM(P379:P401)</f>
        <v>0</v>
      </c>
      <c r="Q378" s="203"/>
      <c r="R378" s="204">
        <f>SUM(R379:R401)</f>
        <v>0</v>
      </c>
      <c r="S378" s="203"/>
      <c r="T378" s="205">
        <f>SUM(T379:T401)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06" t="s">
        <v>138</v>
      </c>
      <c r="AT378" s="207" t="s">
        <v>76</v>
      </c>
      <c r="AU378" s="207" t="s">
        <v>82</v>
      </c>
      <c r="AY378" s="206" t="s">
        <v>129</v>
      </c>
      <c r="BK378" s="208">
        <f>SUM(BK379:BK401)</f>
        <v>0</v>
      </c>
    </row>
    <row r="379" s="2" customFormat="1" ht="16.5" customHeight="1">
      <c r="A379" s="38"/>
      <c r="B379" s="39"/>
      <c r="C379" s="211" t="s">
        <v>596</v>
      </c>
      <c r="D379" s="211" t="s">
        <v>132</v>
      </c>
      <c r="E379" s="212" t="s">
        <v>597</v>
      </c>
      <c r="F379" s="213" t="s">
        <v>598</v>
      </c>
      <c r="G379" s="214" t="s">
        <v>153</v>
      </c>
      <c r="H379" s="215">
        <v>50</v>
      </c>
      <c r="I379" s="216"/>
      <c r="J379" s="217">
        <f>ROUND(I379*H379,2)</f>
        <v>0</v>
      </c>
      <c r="K379" s="213" t="s">
        <v>1</v>
      </c>
      <c r="L379" s="44"/>
      <c r="M379" s="218" t="s">
        <v>1</v>
      </c>
      <c r="N379" s="219" t="s">
        <v>43</v>
      </c>
      <c r="O379" s="91"/>
      <c r="P379" s="220">
        <f>O379*H379</f>
        <v>0</v>
      </c>
      <c r="Q379" s="220">
        <v>0</v>
      </c>
      <c r="R379" s="220">
        <f>Q379*H379</f>
        <v>0</v>
      </c>
      <c r="S379" s="220">
        <v>0</v>
      </c>
      <c r="T379" s="221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2" t="s">
        <v>137</v>
      </c>
      <c r="AT379" s="222" t="s">
        <v>132</v>
      </c>
      <c r="AU379" s="222" t="s">
        <v>138</v>
      </c>
      <c r="AY379" s="17" t="s">
        <v>129</v>
      </c>
      <c r="BE379" s="223">
        <f>IF(N379="základní",J379,0)</f>
        <v>0</v>
      </c>
      <c r="BF379" s="223">
        <f>IF(N379="snížená",J379,0)</f>
        <v>0</v>
      </c>
      <c r="BG379" s="223">
        <f>IF(N379="zákl. přenesená",J379,0)</f>
        <v>0</v>
      </c>
      <c r="BH379" s="223">
        <f>IF(N379="sníž. přenesená",J379,0)</f>
        <v>0</v>
      </c>
      <c r="BI379" s="223">
        <f>IF(N379="nulová",J379,0)</f>
        <v>0</v>
      </c>
      <c r="BJ379" s="17" t="s">
        <v>138</v>
      </c>
      <c r="BK379" s="223">
        <f>ROUND(I379*H379,2)</f>
        <v>0</v>
      </c>
      <c r="BL379" s="17" t="s">
        <v>137</v>
      </c>
      <c r="BM379" s="222" t="s">
        <v>599</v>
      </c>
    </row>
    <row r="380" s="2" customFormat="1" ht="16.5" customHeight="1">
      <c r="A380" s="38"/>
      <c r="B380" s="39"/>
      <c r="C380" s="211" t="s">
        <v>600</v>
      </c>
      <c r="D380" s="211" t="s">
        <v>132</v>
      </c>
      <c r="E380" s="212" t="s">
        <v>601</v>
      </c>
      <c r="F380" s="213" t="s">
        <v>602</v>
      </c>
      <c r="G380" s="214" t="s">
        <v>153</v>
      </c>
      <c r="H380" s="215">
        <v>50</v>
      </c>
      <c r="I380" s="216"/>
      <c r="J380" s="217">
        <f>ROUND(I380*H380,2)</f>
        <v>0</v>
      </c>
      <c r="K380" s="213" t="s">
        <v>1</v>
      </c>
      <c r="L380" s="44"/>
      <c r="M380" s="218" t="s">
        <v>1</v>
      </c>
      <c r="N380" s="219" t="s">
        <v>43</v>
      </c>
      <c r="O380" s="91"/>
      <c r="P380" s="220">
        <f>O380*H380</f>
        <v>0</v>
      </c>
      <c r="Q380" s="220">
        <v>0</v>
      </c>
      <c r="R380" s="220">
        <f>Q380*H380</f>
        <v>0</v>
      </c>
      <c r="S380" s="220">
        <v>0</v>
      </c>
      <c r="T380" s="221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2" t="s">
        <v>137</v>
      </c>
      <c r="AT380" s="222" t="s">
        <v>132</v>
      </c>
      <c r="AU380" s="222" t="s">
        <v>138</v>
      </c>
      <c r="AY380" s="17" t="s">
        <v>129</v>
      </c>
      <c r="BE380" s="223">
        <f>IF(N380="základní",J380,0)</f>
        <v>0</v>
      </c>
      <c r="BF380" s="223">
        <f>IF(N380="snížená",J380,0)</f>
        <v>0</v>
      </c>
      <c r="BG380" s="223">
        <f>IF(N380="zákl. přenesená",J380,0)</f>
        <v>0</v>
      </c>
      <c r="BH380" s="223">
        <f>IF(N380="sníž. přenesená",J380,0)</f>
        <v>0</v>
      </c>
      <c r="BI380" s="223">
        <f>IF(N380="nulová",J380,0)</f>
        <v>0</v>
      </c>
      <c r="BJ380" s="17" t="s">
        <v>138</v>
      </c>
      <c r="BK380" s="223">
        <f>ROUND(I380*H380,2)</f>
        <v>0</v>
      </c>
      <c r="BL380" s="17" t="s">
        <v>137</v>
      </c>
      <c r="BM380" s="222" t="s">
        <v>603</v>
      </c>
    </row>
    <row r="381" s="2" customFormat="1" ht="21.75" customHeight="1">
      <c r="A381" s="38"/>
      <c r="B381" s="39"/>
      <c r="C381" s="211" t="s">
        <v>604</v>
      </c>
      <c r="D381" s="211" t="s">
        <v>132</v>
      </c>
      <c r="E381" s="212" t="s">
        <v>605</v>
      </c>
      <c r="F381" s="213" t="s">
        <v>606</v>
      </c>
      <c r="G381" s="214" t="s">
        <v>607</v>
      </c>
      <c r="H381" s="215">
        <v>50</v>
      </c>
      <c r="I381" s="216"/>
      <c r="J381" s="217">
        <f>ROUND(I381*H381,2)</f>
        <v>0</v>
      </c>
      <c r="K381" s="213" t="s">
        <v>1</v>
      </c>
      <c r="L381" s="44"/>
      <c r="M381" s="218" t="s">
        <v>1</v>
      </c>
      <c r="N381" s="219" t="s">
        <v>43</v>
      </c>
      <c r="O381" s="91"/>
      <c r="P381" s="220">
        <f>O381*H381</f>
        <v>0</v>
      </c>
      <c r="Q381" s="220">
        <v>0</v>
      </c>
      <c r="R381" s="220">
        <f>Q381*H381</f>
        <v>0</v>
      </c>
      <c r="S381" s="220">
        <v>0</v>
      </c>
      <c r="T381" s="221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2" t="s">
        <v>137</v>
      </c>
      <c r="AT381" s="222" t="s">
        <v>132</v>
      </c>
      <c r="AU381" s="222" t="s">
        <v>138</v>
      </c>
      <c r="AY381" s="17" t="s">
        <v>129</v>
      </c>
      <c r="BE381" s="223">
        <f>IF(N381="základní",J381,0)</f>
        <v>0</v>
      </c>
      <c r="BF381" s="223">
        <f>IF(N381="snížená",J381,0)</f>
        <v>0</v>
      </c>
      <c r="BG381" s="223">
        <f>IF(N381="zákl. přenesená",J381,0)</f>
        <v>0</v>
      </c>
      <c r="BH381" s="223">
        <f>IF(N381="sníž. přenesená",J381,0)</f>
        <v>0</v>
      </c>
      <c r="BI381" s="223">
        <f>IF(N381="nulová",J381,0)</f>
        <v>0</v>
      </c>
      <c r="BJ381" s="17" t="s">
        <v>138</v>
      </c>
      <c r="BK381" s="223">
        <f>ROUND(I381*H381,2)</f>
        <v>0</v>
      </c>
      <c r="BL381" s="17" t="s">
        <v>137</v>
      </c>
      <c r="BM381" s="222" t="s">
        <v>608</v>
      </c>
    </row>
    <row r="382" s="2" customFormat="1" ht="16.5" customHeight="1">
      <c r="A382" s="38"/>
      <c r="B382" s="39"/>
      <c r="C382" s="211" t="s">
        <v>609</v>
      </c>
      <c r="D382" s="211" t="s">
        <v>132</v>
      </c>
      <c r="E382" s="212" t="s">
        <v>610</v>
      </c>
      <c r="F382" s="213" t="s">
        <v>611</v>
      </c>
      <c r="G382" s="214" t="s">
        <v>607</v>
      </c>
      <c r="H382" s="215">
        <v>30</v>
      </c>
      <c r="I382" s="216"/>
      <c r="J382" s="217">
        <f>ROUND(I382*H382,2)</f>
        <v>0</v>
      </c>
      <c r="K382" s="213" t="s">
        <v>1</v>
      </c>
      <c r="L382" s="44"/>
      <c r="M382" s="218" t="s">
        <v>1</v>
      </c>
      <c r="N382" s="219" t="s">
        <v>43</v>
      </c>
      <c r="O382" s="91"/>
      <c r="P382" s="220">
        <f>O382*H382</f>
        <v>0</v>
      </c>
      <c r="Q382" s="220">
        <v>0</v>
      </c>
      <c r="R382" s="220">
        <f>Q382*H382</f>
        <v>0</v>
      </c>
      <c r="S382" s="220">
        <v>0</v>
      </c>
      <c r="T382" s="221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2" t="s">
        <v>137</v>
      </c>
      <c r="AT382" s="222" t="s">
        <v>132</v>
      </c>
      <c r="AU382" s="222" t="s">
        <v>138</v>
      </c>
      <c r="AY382" s="17" t="s">
        <v>129</v>
      </c>
      <c r="BE382" s="223">
        <f>IF(N382="základní",J382,0)</f>
        <v>0</v>
      </c>
      <c r="BF382" s="223">
        <f>IF(N382="snížená",J382,0)</f>
        <v>0</v>
      </c>
      <c r="BG382" s="223">
        <f>IF(N382="zákl. přenesená",J382,0)</f>
        <v>0</v>
      </c>
      <c r="BH382" s="223">
        <f>IF(N382="sníž. přenesená",J382,0)</f>
        <v>0</v>
      </c>
      <c r="BI382" s="223">
        <f>IF(N382="nulová",J382,0)</f>
        <v>0</v>
      </c>
      <c r="BJ382" s="17" t="s">
        <v>138</v>
      </c>
      <c r="BK382" s="223">
        <f>ROUND(I382*H382,2)</f>
        <v>0</v>
      </c>
      <c r="BL382" s="17" t="s">
        <v>137</v>
      </c>
      <c r="BM382" s="222" t="s">
        <v>612</v>
      </c>
    </row>
    <row r="383" s="2" customFormat="1" ht="16.5" customHeight="1">
      <c r="A383" s="38"/>
      <c r="B383" s="39"/>
      <c r="C383" s="211" t="s">
        <v>613</v>
      </c>
      <c r="D383" s="211" t="s">
        <v>132</v>
      </c>
      <c r="E383" s="212" t="s">
        <v>614</v>
      </c>
      <c r="F383" s="213" t="s">
        <v>615</v>
      </c>
      <c r="G383" s="214" t="s">
        <v>153</v>
      </c>
      <c r="H383" s="215">
        <v>30</v>
      </c>
      <c r="I383" s="216"/>
      <c r="J383" s="217">
        <f>ROUND(I383*H383,2)</f>
        <v>0</v>
      </c>
      <c r="K383" s="213" t="s">
        <v>1</v>
      </c>
      <c r="L383" s="44"/>
      <c r="M383" s="218" t="s">
        <v>1</v>
      </c>
      <c r="N383" s="219" t="s">
        <v>43</v>
      </c>
      <c r="O383" s="91"/>
      <c r="P383" s="220">
        <f>O383*H383</f>
        <v>0</v>
      </c>
      <c r="Q383" s="220">
        <v>0</v>
      </c>
      <c r="R383" s="220">
        <f>Q383*H383</f>
        <v>0</v>
      </c>
      <c r="S383" s="220">
        <v>0</v>
      </c>
      <c r="T383" s="221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2" t="s">
        <v>137</v>
      </c>
      <c r="AT383" s="222" t="s">
        <v>132</v>
      </c>
      <c r="AU383" s="222" t="s">
        <v>138</v>
      </c>
      <c r="AY383" s="17" t="s">
        <v>129</v>
      </c>
      <c r="BE383" s="223">
        <f>IF(N383="základní",J383,0)</f>
        <v>0</v>
      </c>
      <c r="BF383" s="223">
        <f>IF(N383="snížená",J383,0)</f>
        <v>0</v>
      </c>
      <c r="BG383" s="223">
        <f>IF(N383="zákl. přenesená",J383,0)</f>
        <v>0</v>
      </c>
      <c r="BH383" s="223">
        <f>IF(N383="sníž. přenesená",J383,0)</f>
        <v>0</v>
      </c>
      <c r="BI383" s="223">
        <f>IF(N383="nulová",J383,0)</f>
        <v>0</v>
      </c>
      <c r="BJ383" s="17" t="s">
        <v>138</v>
      </c>
      <c r="BK383" s="223">
        <f>ROUND(I383*H383,2)</f>
        <v>0</v>
      </c>
      <c r="BL383" s="17" t="s">
        <v>137</v>
      </c>
      <c r="BM383" s="222" t="s">
        <v>616</v>
      </c>
    </row>
    <row r="384" s="2" customFormat="1" ht="16.5" customHeight="1">
      <c r="A384" s="38"/>
      <c r="B384" s="39"/>
      <c r="C384" s="211" t="s">
        <v>617</v>
      </c>
      <c r="D384" s="211" t="s">
        <v>132</v>
      </c>
      <c r="E384" s="212" t="s">
        <v>618</v>
      </c>
      <c r="F384" s="213" t="s">
        <v>619</v>
      </c>
      <c r="G384" s="214" t="s">
        <v>153</v>
      </c>
      <c r="H384" s="215">
        <v>250</v>
      </c>
      <c r="I384" s="216"/>
      <c r="J384" s="217">
        <f>ROUND(I384*H384,2)</f>
        <v>0</v>
      </c>
      <c r="K384" s="213" t="s">
        <v>1</v>
      </c>
      <c r="L384" s="44"/>
      <c r="M384" s="218" t="s">
        <v>1</v>
      </c>
      <c r="N384" s="219" t="s">
        <v>43</v>
      </c>
      <c r="O384" s="91"/>
      <c r="P384" s="220">
        <f>O384*H384</f>
        <v>0</v>
      </c>
      <c r="Q384" s="220">
        <v>0</v>
      </c>
      <c r="R384" s="220">
        <f>Q384*H384</f>
        <v>0</v>
      </c>
      <c r="S384" s="220">
        <v>0</v>
      </c>
      <c r="T384" s="221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2" t="s">
        <v>137</v>
      </c>
      <c r="AT384" s="222" t="s">
        <v>132</v>
      </c>
      <c r="AU384" s="222" t="s">
        <v>138</v>
      </c>
      <c r="AY384" s="17" t="s">
        <v>129</v>
      </c>
      <c r="BE384" s="223">
        <f>IF(N384="základní",J384,0)</f>
        <v>0</v>
      </c>
      <c r="BF384" s="223">
        <f>IF(N384="snížená",J384,0)</f>
        <v>0</v>
      </c>
      <c r="BG384" s="223">
        <f>IF(N384="zákl. přenesená",J384,0)</f>
        <v>0</v>
      </c>
      <c r="BH384" s="223">
        <f>IF(N384="sníž. přenesená",J384,0)</f>
        <v>0</v>
      </c>
      <c r="BI384" s="223">
        <f>IF(N384="nulová",J384,0)</f>
        <v>0</v>
      </c>
      <c r="BJ384" s="17" t="s">
        <v>138</v>
      </c>
      <c r="BK384" s="223">
        <f>ROUND(I384*H384,2)</f>
        <v>0</v>
      </c>
      <c r="BL384" s="17" t="s">
        <v>137</v>
      </c>
      <c r="BM384" s="222" t="s">
        <v>620</v>
      </c>
    </row>
    <row r="385" s="2" customFormat="1" ht="16.5" customHeight="1">
      <c r="A385" s="38"/>
      <c r="B385" s="39"/>
      <c r="C385" s="211" t="s">
        <v>621</v>
      </c>
      <c r="D385" s="211" t="s">
        <v>132</v>
      </c>
      <c r="E385" s="212" t="s">
        <v>622</v>
      </c>
      <c r="F385" s="213" t="s">
        <v>623</v>
      </c>
      <c r="G385" s="214" t="s">
        <v>153</v>
      </c>
      <c r="H385" s="215">
        <v>350</v>
      </c>
      <c r="I385" s="216"/>
      <c r="J385" s="217">
        <f>ROUND(I385*H385,2)</f>
        <v>0</v>
      </c>
      <c r="K385" s="213" t="s">
        <v>1</v>
      </c>
      <c r="L385" s="44"/>
      <c r="M385" s="218" t="s">
        <v>1</v>
      </c>
      <c r="N385" s="219" t="s">
        <v>43</v>
      </c>
      <c r="O385" s="91"/>
      <c r="P385" s="220">
        <f>O385*H385</f>
        <v>0</v>
      </c>
      <c r="Q385" s="220">
        <v>0</v>
      </c>
      <c r="R385" s="220">
        <f>Q385*H385</f>
        <v>0</v>
      </c>
      <c r="S385" s="220">
        <v>0</v>
      </c>
      <c r="T385" s="221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2" t="s">
        <v>137</v>
      </c>
      <c r="AT385" s="222" t="s">
        <v>132</v>
      </c>
      <c r="AU385" s="222" t="s">
        <v>138</v>
      </c>
      <c r="AY385" s="17" t="s">
        <v>129</v>
      </c>
      <c r="BE385" s="223">
        <f>IF(N385="základní",J385,0)</f>
        <v>0</v>
      </c>
      <c r="BF385" s="223">
        <f>IF(N385="snížená",J385,0)</f>
        <v>0</v>
      </c>
      <c r="BG385" s="223">
        <f>IF(N385="zákl. přenesená",J385,0)</f>
        <v>0</v>
      </c>
      <c r="BH385" s="223">
        <f>IF(N385="sníž. přenesená",J385,0)</f>
        <v>0</v>
      </c>
      <c r="BI385" s="223">
        <f>IF(N385="nulová",J385,0)</f>
        <v>0</v>
      </c>
      <c r="BJ385" s="17" t="s">
        <v>138</v>
      </c>
      <c r="BK385" s="223">
        <f>ROUND(I385*H385,2)</f>
        <v>0</v>
      </c>
      <c r="BL385" s="17" t="s">
        <v>137</v>
      </c>
      <c r="BM385" s="222" t="s">
        <v>624</v>
      </c>
    </row>
    <row r="386" s="2" customFormat="1" ht="16.5" customHeight="1">
      <c r="A386" s="38"/>
      <c r="B386" s="39"/>
      <c r="C386" s="211" t="s">
        <v>625</v>
      </c>
      <c r="D386" s="211" t="s">
        <v>132</v>
      </c>
      <c r="E386" s="212" t="s">
        <v>626</v>
      </c>
      <c r="F386" s="213" t="s">
        <v>627</v>
      </c>
      <c r="G386" s="214" t="s">
        <v>153</v>
      </c>
      <c r="H386" s="215">
        <v>100</v>
      </c>
      <c r="I386" s="216"/>
      <c r="J386" s="217">
        <f>ROUND(I386*H386,2)</f>
        <v>0</v>
      </c>
      <c r="K386" s="213" t="s">
        <v>1</v>
      </c>
      <c r="L386" s="44"/>
      <c r="M386" s="218" t="s">
        <v>1</v>
      </c>
      <c r="N386" s="219" t="s">
        <v>43</v>
      </c>
      <c r="O386" s="91"/>
      <c r="P386" s="220">
        <f>O386*H386</f>
        <v>0</v>
      </c>
      <c r="Q386" s="220">
        <v>0</v>
      </c>
      <c r="R386" s="220">
        <f>Q386*H386</f>
        <v>0</v>
      </c>
      <c r="S386" s="220">
        <v>0</v>
      </c>
      <c r="T386" s="221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2" t="s">
        <v>137</v>
      </c>
      <c r="AT386" s="222" t="s">
        <v>132</v>
      </c>
      <c r="AU386" s="222" t="s">
        <v>138</v>
      </c>
      <c r="AY386" s="17" t="s">
        <v>129</v>
      </c>
      <c r="BE386" s="223">
        <f>IF(N386="základní",J386,0)</f>
        <v>0</v>
      </c>
      <c r="BF386" s="223">
        <f>IF(N386="snížená",J386,0)</f>
        <v>0</v>
      </c>
      <c r="BG386" s="223">
        <f>IF(N386="zákl. přenesená",J386,0)</f>
        <v>0</v>
      </c>
      <c r="BH386" s="223">
        <f>IF(N386="sníž. přenesená",J386,0)</f>
        <v>0</v>
      </c>
      <c r="BI386" s="223">
        <f>IF(N386="nulová",J386,0)</f>
        <v>0</v>
      </c>
      <c r="BJ386" s="17" t="s">
        <v>138</v>
      </c>
      <c r="BK386" s="223">
        <f>ROUND(I386*H386,2)</f>
        <v>0</v>
      </c>
      <c r="BL386" s="17" t="s">
        <v>137</v>
      </c>
      <c r="BM386" s="222" t="s">
        <v>628</v>
      </c>
    </row>
    <row r="387" s="2" customFormat="1" ht="16.5" customHeight="1">
      <c r="A387" s="38"/>
      <c r="B387" s="39"/>
      <c r="C387" s="211" t="s">
        <v>629</v>
      </c>
      <c r="D387" s="211" t="s">
        <v>132</v>
      </c>
      <c r="E387" s="212" t="s">
        <v>630</v>
      </c>
      <c r="F387" s="213" t="s">
        <v>631</v>
      </c>
      <c r="G387" s="214" t="s">
        <v>607</v>
      </c>
      <c r="H387" s="215">
        <v>5</v>
      </c>
      <c r="I387" s="216"/>
      <c r="J387" s="217">
        <f>ROUND(I387*H387,2)</f>
        <v>0</v>
      </c>
      <c r="K387" s="213" t="s">
        <v>1</v>
      </c>
      <c r="L387" s="44"/>
      <c r="M387" s="218" t="s">
        <v>1</v>
      </c>
      <c r="N387" s="219" t="s">
        <v>43</v>
      </c>
      <c r="O387" s="91"/>
      <c r="P387" s="220">
        <f>O387*H387</f>
        <v>0</v>
      </c>
      <c r="Q387" s="220">
        <v>0</v>
      </c>
      <c r="R387" s="220">
        <f>Q387*H387</f>
        <v>0</v>
      </c>
      <c r="S387" s="220">
        <v>0</v>
      </c>
      <c r="T387" s="221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2" t="s">
        <v>137</v>
      </c>
      <c r="AT387" s="222" t="s">
        <v>132</v>
      </c>
      <c r="AU387" s="222" t="s">
        <v>138</v>
      </c>
      <c r="AY387" s="17" t="s">
        <v>129</v>
      </c>
      <c r="BE387" s="223">
        <f>IF(N387="základní",J387,0)</f>
        <v>0</v>
      </c>
      <c r="BF387" s="223">
        <f>IF(N387="snížená",J387,0)</f>
        <v>0</v>
      </c>
      <c r="BG387" s="223">
        <f>IF(N387="zákl. přenesená",J387,0)</f>
        <v>0</v>
      </c>
      <c r="BH387" s="223">
        <f>IF(N387="sníž. přenesená",J387,0)</f>
        <v>0</v>
      </c>
      <c r="BI387" s="223">
        <f>IF(N387="nulová",J387,0)</f>
        <v>0</v>
      </c>
      <c r="BJ387" s="17" t="s">
        <v>138</v>
      </c>
      <c r="BK387" s="223">
        <f>ROUND(I387*H387,2)</f>
        <v>0</v>
      </c>
      <c r="BL387" s="17" t="s">
        <v>137</v>
      </c>
      <c r="BM387" s="222" t="s">
        <v>632</v>
      </c>
    </row>
    <row r="388" s="2" customFormat="1" ht="16.5" customHeight="1">
      <c r="A388" s="38"/>
      <c r="B388" s="39"/>
      <c r="C388" s="211" t="s">
        <v>633</v>
      </c>
      <c r="D388" s="211" t="s">
        <v>132</v>
      </c>
      <c r="E388" s="212" t="s">
        <v>634</v>
      </c>
      <c r="F388" s="213" t="s">
        <v>635</v>
      </c>
      <c r="G388" s="214" t="s">
        <v>607</v>
      </c>
      <c r="H388" s="215">
        <v>5</v>
      </c>
      <c r="I388" s="216"/>
      <c r="J388" s="217">
        <f>ROUND(I388*H388,2)</f>
        <v>0</v>
      </c>
      <c r="K388" s="213" t="s">
        <v>1</v>
      </c>
      <c r="L388" s="44"/>
      <c r="M388" s="218" t="s">
        <v>1</v>
      </c>
      <c r="N388" s="219" t="s">
        <v>43</v>
      </c>
      <c r="O388" s="91"/>
      <c r="P388" s="220">
        <f>O388*H388</f>
        <v>0</v>
      </c>
      <c r="Q388" s="220">
        <v>0</v>
      </c>
      <c r="R388" s="220">
        <f>Q388*H388</f>
        <v>0</v>
      </c>
      <c r="S388" s="220">
        <v>0</v>
      </c>
      <c r="T388" s="221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2" t="s">
        <v>137</v>
      </c>
      <c r="AT388" s="222" t="s">
        <v>132</v>
      </c>
      <c r="AU388" s="222" t="s">
        <v>138</v>
      </c>
      <c r="AY388" s="17" t="s">
        <v>129</v>
      </c>
      <c r="BE388" s="223">
        <f>IF(N388="základní",J388,0)</f>
        <v>0</v>
      </c>
      <c r="BF388" s="223">
        <f>IF(N388="snížená",J388,0)</f>
        <v>0</v>
      </c>
      <c r="BG388" s="223">
        <f>IF(N388="zákl. přenesená",J388,0)</f>
        <v>0</v>
      </c>
      <c r="BH388" s="223">
        <f>IF(N388="sníž. přenesená",J388,0)</f>
        <v>0</v>
      </c>
      <c r="BI388" s="223">
        <f>IF(N388="nulová",J388,0)</f>
        <v>0</v>
      </c>
      <c r="BJ388" s="17" t="s">
        <v>138</v>
      </c>
      <c r="BK388" s="223">
        <f>ROUND(I388*H388,2)</f>
        <v>0</v>
      </c>
      <c r="BL388" s="17" t="s">
        <v>137</v>
      </c>
      <c r="BM388" s="222" t="s">
        <v>636</v>
      </c>
    </row>
    <row r="389" s="2" customFormat="1" ht="16.5" customHeight="1">
      <c r="A389" s="38"/>
      <c r="B389" s="39"/>
      <c r="C389" s="211" t="s">
        <v>637</v>
      </c>
      <c r="D389" s="211" t="s">
        <v>132</v>
      </c>
      <c r="E389" s="212" t="s">
        <v>638</v>
      </c>
      <c r="F389" s="213" t="s">
        <v>639</v>
      </c>
      <c r="G389" s="214" t="s">
        <v>607</v>
      </c>
      <c r="H389" s="215">
        <v>2</v>
      </c>
      <c r="I389" s="216"/>
      <c r="J389" s="217">
        <f>ROUND(I389*H389,2)</f>
        <v>0</v>
      </c>
      <c r="K389" s="213" t="s">
        <v>1</v>
      </c>
      <c r="L389" s="44"/>
      <c r="M389" s="218" t="s">
        <v>1</v>
      </c>
      <c r="N389" s="219" t="s">
        <v>43</v>
      </c>
      <c r="O389" s="91"/>
      <c r="P389" s="220">
        <f>O389*H389</f>
        <v>0</v>
      </c>
      <c r="Q389" s="220">
        <v>0</v>
      </c>
      <c r="R389" s="220">
        <f>Q389*H389</f>
        <v>0</v>
      </c>
      <c r="S389" s="220">
        <v>0</v>
      </c>
      <c r="T389" s="221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2" t="s">
        <v>137</v>
      </c>
      <c r="AT389" s="222" t="s">
        <v>132</v>
      </c>
      <c r="AU389" s="222" t="s">
        <v>138</v>
      </c>
      <c r="AY389" s="17" t="s">
        <v>129</v>
      </c>
      <c r="BE389" s="223">
        <f>IF(N389="základní",J389,0)</f>
        <v>0</v>
      </c>
      <c r="BF389" s="223">
        <f>IF(N389="snížená",J389,0)</f>
        <v>0</v>
      </c>
      <c r="BG389" s="223">
        <f>IF(N389="zákl. přenesená",J389,0)</f>
        <v>0</v>
      </c>
      <c r="BH389" s="223">
        <f>IF(N389="sníž. přenesená",J389,0)</f>
        <v>0</v>
      </c>
      <c r="BI389" s="223">
        <f>IF(N389="nulová",J389,0)</f>
        <v>0</v>
      </c>
      <c r="BJ389" s="17" t="s">
        <v>138</v>
      </c>
      <c r="BK389" s="223">
        <f>ROUND(I389*H389,2)</f>
        <v>0</v>
      </c>
      <c r="BL389" s="17" t="s">
        <v>137</v>
      </c>
      <c r="BM389" s="222" t="s">
        <v>640</v>
      </c>
    </row>
    <row r="390" s="2" customFormat="1" ht="16.5" customHeight="1">
      <c r="A390" s="38"/>
      <c r="B390" s="39"/>
      <c r="C390" s="211" t="s">
        <v>641</v>
      </c>
      <c r="D390" s="211" t="s">
        <v>132</v>
      </c>
      <c r="E390" s="212" t="s">
        <v>642</v>
      </c>
      <c r="F390" s="213" t="s">
        <v>643</v>
      </c>
      <c r="G390" s="214" t="s">
        <v>607</v>
      </c>
      <c r="H390" s="215">
        <v>34</v>
      </c>
      <c r="I390" s="216"/>
      <c r="J390" s="217">
        <f>ROUND(I390*H390,2)</f>
        <v>0</v>
      </c>
      <c r="K390" s="213" t="s">
        <v>1</v>
      </c>
      <c r="L390" s="44"/>
      <c r="M390" s="218" t="s">
        <v>1</v>
      </c>
      <c r="N390" s="219" t="s">
        <v>43</v>
      </c>
      <c r="O390" s="91"/>
      <c r="P390" s="220">
        <f>O390*H390</f>
        <v>0</v>
      </c>
      <c r="Q390" s="220">
        <v>0</v>
      </c>
      <c r="R390" s="220">
        <f>Q390*H390</f>
        <v>0</v>
      </c>
      <c r="S390" s="220">
        <v>0</v>
      </c>
      <c r="T390" s="221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2" t="s">
        <v>137</v>
      </c>
      <c r="AT390" s="222" t="s">
        <v>132</v>
      </c>
      <c r="AU390" s="222" t="s">
        <v>138</v>
      </c>
      <c r="AY390" s="17" t="s">
        <v>129</v>
      </c>
      <c r="BE390" s="223">
        <f>IF(N390="základní",J390,0)</f>
        <v>0</v>
      </c>
      <c r="BF390" s="223">
        <f>IF(N390="snížená",J390,0)</f>
        <v>0</v>
      </c>
      <c r="BG390" s="223">
        <f>IF(N390="zákl. přenesená",J390,0)</f>
        <v>0</v>
      </c>
      <c r="BH390" s="223">
        <f>IF(N390="sníž. přenesená",J390,0)</f>
        <v>0</v>
      </c>
      <c r="BI390" s="223">
        <f>IF(N390="nulová",J390,0)</f>
        <v>0</v>
      </c>
      <c r="BJ390" s="17" t="s">
        <v>138</v>
      </c>
      <c r="BK390" s="223">
        <f>ROUND(I390*H390,2)</f>
        <v>0</v>
      </c>
      <c r="BL390" s="17" t="s">
        <v>137</v>
      </c>
      <c r="BM390" s="222" t="s">
        <v>644</v>
      </c>
    </row>
    <row r="391" s="2" customFormat="1" ht="16.5" customHeight="1">
      <c r="A391" s="38"/>
      <c r="B391" s="39"/>
      <c r="C391" s="211" t="s">
        <v>645</v>
      </c>
      <c r="D391" s="211" t="s">
        <v>132</v>
      </c>
      <c r="E391" s="212" t="s">
        <v>646</v>
      </c>
      <c r="F391" s="213" t="s">
        <v>647</v>
      </c>
      <c r="G391" s="214" t="s">
        <v>607</v>
      </c>
      <c r="H391" s="215">
        <v>2</v>
      </c>
      <c r="I391" s="216"/>
      <c r="J391" s="217">
        <f>ROUND(I391*H391,2)</f>
        <v>0</v>
      </c>
      <c r="K391" s="213" t="s">
        <v>1</v>
      </c>
      <c r="L391" s="44"/>
      <c r="M391" s="218" t="s">
        <v>1</v>
      </c>
      <c r="N391" s="219" t="s">
        <v>43</v>
      </c>
      <c r="O391" s="91"/>
      <c r="P391" s="220">
        <f>O391*H391</f>
        <v>0</v>
      </c>
      <c r="Q391" s="220">
        <v>0</v>
      </c>
      <c r="R391" s="220">
        <f>Q391*H391</f>
        <v>0</v>
      </c>
      <c r="S391" s="220">
        <v>0</v>
      </c>
      <c r="T391" s="221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2" t="s">
        <v>137</v>
      </c>
      <c r="AT391" s="222" t="s">
        <v>132</v>
      </c>
      <c r="AU391" s="222" t="s">
        <v>138</v>
      </c>
      <c r="AY391" s="17" t="s">
        <v>129</v>
      </c>
      <c r="BE391" s="223">
        <f>IF(N391="základní",J391,0)</f>
        <v>0</v>
      </c>
      <c r="BF391" s="223">
        <f>IF(N391="snížená",J391,0)</f>
        <v>0</v>
      </c>
      <c r="BG391" s="223">
        <f>IF(N391="zákl. přenesená",J391,0)</f>
        <v>0</v>
      </c>
      <c r="BH391" s="223">
        <f>IF(N391="sníž. přenesená",J391,0)</f>
        <v>0</v>
      </c>
      <c r="BI391" s="223">
        <f>IF(N391="nulová",J391,0)</f>
        <v>0</v>
      </c>
      <c r="BJ391" s="17" t="s">
        <v>138</v>
      </c>
      <c r="BK391" s="223">
        <f>ROUND(I391*H391,2)</f>
        <v>0</v>
      </c>
      <c r="BL391" s="17" t="s">
        <v>137</v>
      </c>
      <c r="BM391" s="222" t="s">
        <v>648</v>
      </c>
    </row>
    <row r="392" s="2" customFormat="1" ht="24.15" customHeight="1">
      <c r="A392" s="38"/>
      <c r="B392" s="39"/>
      <c r="C392" s="211" t="s">
        <v>649</v>
      </c>
      <c r="D392" s="211" t="s">
        <v>132</v>
      </c>
      <c r="E392" s="212" t="s">
        <v>650</v>
      </c>
      <c r="F392" s="213" t="s">
        <v>651</v>
      </c>
      <c r="G392" s="214" t="s">
        <v>607</v>
      </c>
      <c r="H392" s="215">
        <v>30</v>
      </c>
      <c r="I392" s="216"/>
      <c r="J392" s="217">
        <f>ROUND(I392*H392,2)</f>
        <v>0</v>
      </c>
      <c r="K392" s="213" t="s">
        <v>1</v>
      </c>
      <c r="L392" s="44"/>
      <c r="M392" s="218" t="s">
        <v>1</v>
      </c>
      <c r="N392" s="219" t="s">
        <v>43</v>
      </c>
      <c r="O392" s="91"/>
      <c r="P392" s="220">
        <f>O392*H392</f>
        <v>0</v>
      </c>
      <c r="Q392" s="220">
        <v>0</v>
      </c>
      <c r="R392" s="220">
        <f>Q392*H392</f>
        <v>0</v>
      </c>
      <c r="S392" s="220">
        <v>0</v>
      </c>
      <c r="T392" s="221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2" t="s">
        <v>137</v>
      </c>
      <c r="AT392" s="222" t="s">
        <v>132</v>
      </c>
      <c r="AU392" s="222" t="s">
        <v>138</v>
      </c>
      <c r="AY392" s="17" t="s">
        <v>129</v>
      </c>
      <c r="BE392" s="223">
        <f>IF(N392="základní",J392,0)</f>
        <v>0</v>
      </c>
      <c r="BF392" s="223">
        <f>IF(N392="snížená",J392,0)</f>
        <v>0</v>
      </c>
      <c r="BG392" s="223">
        <f>IF(N392="zákl. přenesená",J392,0)</f>
        <v>0</v>
      </c>
      <c r="BH392" s="223">
        <f>IF(N392="sníž. přenesená",J392,0)</f>
        <v>0</v>
      </c>
      <c r="BI392" s="223">
        <f>IF(N392="nulová",J392,0)</f>
        <v>0</v>
      </c>
      <c r="BJ392" s="17" t="s">
        <v>138</v>
      </c>
      <c r="BK392" s="223">
        <f>ROUND(I392*H392,2)</f>
        <v>0</v>
      </c>
      <c r="BL392" s="17" t="s">
        <v>137</v>
      </c>
      <c r="BM392" s="222" t="s">
        <v>652</v>
      </c>
    </row>
    <row r="393" s="2" customFormat="1" ht="16.5" customHeight="1">
      <c r="A393" s="38"/>
      <c r="B393" s="39"/>
      <c r="C393" s="211" t="s">
        <v>653</v>
      </c>
      <c r="D393" s="211" t="s">
        <v>132</v>
      </c>
      <c r="E393" s="212" t="s">
        <v>654</v>
      </c>
      <c r="F393" s="213" t="s">
        <v>655</v>
      </c>
      <c r="G393" s="214" t="s">
        <v>607</v>
      </c>
      <c r="H393" s="215">
        <v>5</v>
      </c>
      <c r="I393" s="216"/>
      <c r="J393" s="217">
        <f>ROUND(I393*H393,2)</f>
        <v>0</v>
      </c>
      <c r="K393" s="213" t="s">
        <v>1</v>
      </c>
      <c r="L393" s="44"/>
      <c r="M393" s="218" t="s">
        <v>1</v>
      </c>
      <c r="N393" s="219" t="s">
        <v>43</v>
      </c>
      <c r="O393" s="91"/>
      <c r="P393" s="220">
        <f>O393*H393</f>
        <v>0</v>
      </c>
      <c r="Q393" s="220">
        <v>0</v>
      </c>
      <c r="R393" s="220">
        <f>Q393*H393</f>
        <v>0</v>
      </c>
      <c r="S393" s="220">
        <v>0</v>
      </c>
      <c r="T393" s="221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2" t="s">
        <v>137</v>
      </c>
      <c r="AT393" s="222" t="s">
        <v>132</v>
      </c>
      <c r="AU393" s="222" t="s">
        <v>138</v>
      </c>
      <c r="AY393" s="17" t="s">
        <v>129</v>
      </c>
      <c r="BE393" s="223">
        <f>IF(N393="základní",J393,0)</f>
        <v>0</v>
      </c>
      <c r="BF393" s="223">
        <f>IF(N393="snížená",J393,0)</f>
        <v>0</v>
      </c>
      <c r="BG393" s="223">
        <f>IF(N393="zákl. přenesená",J393,0)</f>
        <v>0</v>
      </c>
      <c r="BH393" s="223">
        <f>IF(N393="sníž. přenesená",J393,0)</f>
        <v>0</v>
      </c>
      <c r="BI393" s="223">
        <f>IF(N393="nulová",J393,0)</f>
        <v>0</v>
      </c>
      <c r="BJ393" s="17" t="s">
        <v>138</v>
      </c>
      <c r="BK393" s="223">
        <f>ROUND(I393*H393,2)</f>
        <v>0</v>
      </c>
      <c r="BL393" s="17" t="s">
        <v>137</v>
      </c>
      <c r="BM393" s="222" t="s">
        <v>656</v>
      </c>
    </row>
    <row r="394" s="2" customFormat="1" ht="16.5" customHeight="1">
      <c r="A394" s="38"/>
      <c r="B394" s="39"/>
      <c r="C394" s="211" t="s">
        <v>657</v>
      </c>
      <c r="D394" s="211" t="s">
        <v>132</v>
      </c>
      <c r="E394" s="212" t="s">
        <v>658</v>
      </c>
      <c r="F394" s="213" t="s">
        <v>659</v>
      </c>
      <c r="G394" s="214" t="s">
        <v>607</v>
      </c>
      <c r="H394" s="215">
        <v>10</v>
      </c>
      <c r="I394" s="216"/>
      <c r="J394" s="217">
        <f>ROUND(I394*H394,2)</f>
        <v>0</v>
      </c>
      <c r="K394" s="213" t="s">
        <v>1</v>
      </c>
      <c r="L394" s="44"/>
      <c r="M394" s="218" t="s">
        <v>1</v>
      </c>
      <c r="N394" s="219" t="s">
        <v>43</v>
      </c>
      <c r="O394" s="91"/>
      <c r="P394" s="220">
        <f>O394*H394</f>
        <v>0</v>
      </c>
      <c r="Q394" s="220">
        <v>0</v>
      </c>
      <c r="R394" s="220">
        <f>Q394*H394</f>
        <v>0</v>
      </c>
      <c r="S394" s="220">
        <v>0</v>
      </c>
      <c r="T394" s="221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2" t="s">
        <v>137</v>
      </c>
      <c r="AT394" s="222" t="s">
        <v>132</v>
      </c>
      <c r="AU394" s="222" t="s">
        <v>138</v>
      </c>
      <c r="AY394" s="17" t="s">
        <v>129</v>
      </c>
      <c r="BE394" s="223">
        <f>IF(N394="základní",J394,0)</f>
        <v>0</v>
      </c>
      <c r="BF394" s="223">
        <f>IF(N394="snížená",J394,0)</f>
        <v>0</v>
      </c>
      <c r="BG394" s="223">
        <f>IF(N394="zákl. přenesená",J394,0)</f>
        <v>0</v>
      </c>
      <c r="BH394" s="223">
        <f>IF(N394="sníž. přenesená",J394,0)</f>
        <v>0</v>
      </c>
      <c r="BI394" s="223">
        <f>IF(N394="nulová",J394,0)</f>
        <v>0</v>
      </c>
      <c r="BJ394" s="17" t="s">
        <v>138</v>
      </c>
      <c r="BK394" s="223">
        <f>ROUND(I394*H394,2)</f>
        <v>0</v>
      </c>
      <c r="BL394" s="17" t="s">
        <v>137</v>
      </c>
      <c r="BM394" s="222" t="s">
        <v>660</v>
      </c>
    </row>
    <row r="395" s="2" customFormat="1" ht="16.5" customHeight="1">
      <c r="A395" s="38"/>
      <c r="B395" s="39"/>
      <c r="C395" s="211" t="s">
        <v>661</v>
      </c>
      <c r="D395" s="211" t="s">
        <v>132</v>
      </c>
      <c r="E395" s="212" t="s">
        <v>662</v>
      </c>
      <c r="F395" s="213" t="s">
        <v>663</v>
      </c>
      <c r="G395" s="214" t="s">
        <v>607</v>
      </c>
      <c r="H395" s="215">
        <v>4</v>
      </c>
      <c r="I395" s="216"/>
      <c r="J395" s="217">
        <f>ROUND(I395*H395,2)</f>
        <v>0</v>
      </c>
      <c r="K395" s="213" t="s">
        <v>1</v>
      </c>
      <c r="L395" s="44"/>
      <c r="M395" s="218" t="s">
        <v>1</v>
      </c>
      <c r="N395" s="219" t="s">
        <v>43</v>
      </c>
      <c r="O395" s="91"/>
      <c r="P395" s="220">
        <f>O395*H395</f>
        <v>0</v>
      </c>
      <c r="Q395" s="220">
        <v>0</v>
      </c>
      <c r="R395" s="220">
        <f>Q395*H395</f>
        <v>0</v>
      </c>
      <c r="S395" s="220">
        <v>0</v>
      </c>
      <c r="T395" s="221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2" t="s">
        <v>137</v>
      </c>
      <c r="AT395" s="222" t="s">
        <v>132</v>
      </c>
      <c r="AU395" s="222" t="s">
        <v>138</v>
      </c>
      <c r="AY395" s="17" t="s">
        <v>129</v>
      </c>
      <c r="BE395" s="223">
        <f>IF(N395="základní",J395,0)</f>
        <v>0</v>
      </c>
      <c r="BF395" s="223">
        <f>IF(N395="snížená",J395,0)</f>
        <v>0</v>
      </c>
      <c r="BG395" s="223">
        <f>IF(N395="zákl. přenesená",J395,0)</f>
        <v>0</v>
      </c>
      <c r="BH395" s="223">
        <f>IF(N395="sníž. přenesená",J395,0)</f>
        <v>0</v>
      </c>
      <c r="BI395" s="223">
        <f>IF(N395="nulová",J395,0)</f>
        <v>0</v>
      </c>
      <c r="BJ395" s="17" t="s">
        <v>138</v>
      </c>
      <c r="BK395" s="223">
        <f>ROUND(I395*H395,2)</f>
        <v>0</v>
      </c>
      <c r="BL395" s="17" t="s">
        <v>137</v>
      </c>
      <c r="BM395" s="222" t="s">
        <v>664</v>
      </c>
    </row>
    <row r="396" s="2" customFormat="1" ht="16.5" customHeight="1">
      <c r="A396" s="38"/>
      <c r="B396" s="39"/>
      <c r="C396" s="211" t="s">
        <v>665</v>
      </c>
      <c r="D396" s="211" t="s">
        <v>132</v>
      </c>
      <c r="E396" s="212" t="s">
        <v>666</v>
      </c>
      <c r="F396" s="213" t="s">
        <v>667</v>
      </c>
      <c r="G396" s="214" t="s">
        <v>607</v>
      </c>
      <c r="H396" s="215">
        <v>1</v>
      </c>
      <c r="I396" s="216"/>
      <c r="J396" s="217">
        <f>ROUND(I396*H396,2)</f>
        <v>0</v>
      </c>
      <c r="K396" s="213" t="s">
        <v>1</v>
      </c>
      <c r="L396" s="44"/>
      <c r="M396" s="218" t="s">
        <v>1</v>
      </c>
      <c r="N396" s="219" t="s">
        <v>43</v>
      </c>
      <c r="O396" s="91"/>
      <c r="P396" s="220">
        <f>O396*H396</f>
        <v>0</v>
      </c>
      <c r="Q396" s="220">
        <v>0</v>
      </c>
      <c r="R396" s="220">
        <f>Q396*H396</f>
        <v>0</v>
      </c>
      <c r="S396" s="220">
        <v>0</v>
      </c>
      <c r="T396" s="221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2" t="s">
        <v>137</v>
      </c>
      <c r="AT396" s="222" t="s">
        <v>132</v>
      </c>
      <c r="AU396" s="222" t="s">
        <v>138</v>
      </c>
      <c r="AY396" s="17" t="s">
        <v>129</v>
      </c>
      <c r="BE396" s="223">
        <f>IF(N396="základní",J396,0)</f>
        <v>0</v>
      </c>
      <c r="BF396" s="223">
        <f>IF(N396="snížená",J396,0)</f>
        <v>0</v>
      </c>
      <c r="BG396" s="223">
        <f>IF(N396="zákl. přenesená",J396,0)</f>
        <v>0</v>
      </c>
      <c r="BH396" s="223">
        <f>IF(N396="sníž. přenesená",J396,0)</f>
        <v>0</v>
      </c>
      <c r="BI396" s="223">
        <f>IF(N396="nulová",J396,0)</f>
        <v>0</v>
      </c>
      <c r="BJ396" s="17" t="s">
        <v>138</v>
      </c>
      <c r="BK396" s="223">
        <f>ROUND(I396*H396,2)</f>
        <v>0</v>
      </c>
      <c r="BL396" s="17" t="s">
        <v>137</v>
      </c>
      <c r="BM396" s="222" t="s">
        <v>668</v>
      </c>
    </row>
    <row r="397" s="2" customFormat="1" ht="16.5" customHeight="1">
      <c r="A397" s="38"/>
      <c r="B397" s="39"/>
      <c r="C397" s="211" t="s">
        <v>669</v>
      </c>
      <c r="D397" s="211" t="s">
        <v>132</v>
      </c>
      <c r="E397" s="212" t="s">
        <v>670</v>
      </c>
      <c r="F397" s="213" t="s">
        <v>671</v>
      </c>
      <c r="G397" s="214" t="s">
        <v>672</v>
      </c>
      <c r="H397" s="215">
        <v>20</v>
      </c>
      <c r="I397" s="216"/>
      <c r="J397" s="217">
        <f>ROUND(I397*H397,2)</f>
        <v>0</v>
      </c>
      <c r="K397" s="213" t="s">
        <v>1</v>
      </c>
      <c r="L397" s="44"/>
      <c r="M397" s="218" t="s">
        <v>1</v>
      </c>
      <c r="N397" s="219" t="s">
        <v>43</v>
      </c>
      <c r="O397" s="91"/>
      <c r="P397" s="220">
        <f>O397*H397</f>
        <v>0</v>
      </c>
      <c r="Q397" s="220">
        <v>0</v>
      </c>
      <c r="R397" s="220">
        <f>Q397*H397</f>
        <v>0</v>
      </c>
      <c r="S397" s="220">
        <v>0</v>
      </c>
      <c r="T397" s="221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2" t="s">
        <v>137</v>
      </c>
      <c r="AT397" s="222" t="s">
        <v>132</v>
      </c>
      <c r="AU397" s="222" t="s">
        <v>138</v>
      </c>
      <c r="AY397" s="17" t="s">
        <v>129</v>
      </c>
      <c r="BE397" s="223">
        <f>IF(N397="základní",J397,0)</f>
        <v>0</v>
      </c>
      <c r="BF397" s="223">
        <f>IF(N397="snížená",J397,0)</f>
        <v>0</v>
      </c>
      <c r="BG397" s="223">
        <f>IF(N397="zákl. přenesená",J397,0)</f>
        <v>0</v>
      </c>
      <c r="BH397" s="223">
        <f>IF(N397="sníž. přenesená",J397,0)</f>
        <v>0</v>
      </c>
      <c r="BI397" s="223">
        <f>IF(N397="nulová",J397,0)</f>
        <v>0</v>
      </c>
      <c r="BJ397" s="17" t="s">
        <v>138</v>
      </c>
      <c r="BK397" s="223">
        <f>ROUND(I397*H397,2)</f>
        <v>0</v>
      </c>
      <c r="BL397" s="17" t="s">
        <v>137</v>
      </c>
      <c r="BM397" s="222" t="s">
        <v>673</v>
      </c>
    </row>
    <row r="398" s="2" customFormat="1" ht="16.5" customHeight="1">
      <c r="A398" s="38"/>
      <c r="B398" s="39"/>
      <c r="C398" s="211" t="s">
        <v>674</v>
      </c>
      <c r="D398" s="211" t="s">
        <v>132</v>
      </c>
      <c r="E398" s="212" t="s">
        <v>675</v>
      </c>
      <c r="F398" s="213" t="s">
        <v>676</v>
      </c>
      <c r="G398" s="214" t="s">
        <v>672</v>
      </c>
      <c r="H398" s="215">
        <v>10</v>
      </c>
      <c r="I398" s="216"/>
      <c r="J398" s="217">
        <f>ROUND(I398*H398,2)</f>
        <v>0</v>
      </c>
      <c r="K398" s="213" t="s">
        <v>1</v>
      </c>
      <c r="L398" s="44"/>
      <c r="M398" s="218" t="s">
        <v>1</v>
      </c>
      <c r="N398" s="219" t="s">
        <v>43</v>
      </c>
      <c r="O398" s="91"/>
      <c r="P398" s="220">
        <f>O398*H398</f>
        <v>0</v>
      </c>
      <c r="Q398" s="220">
        <v>0</v>
      </c>
      <c r="R398" s="220">
        <f>Q398*H398</f>
        <v>0</v>
      </c>
      <c r="S398" s="220">
        <v>0</v>
      </c>
      <c r="T398" s="221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2" t="s">
        <v>137</v>
      </c>
      <c r="AT398" s="222" t="s">
        <v>132</v>
      </c>
      <c r="AU398" s="222" t="s">
        <v>138</v>
      </c>
      <c r="AY398" s="17" t="s">
        <v>129</v>
      </c>
      <c r="BE398" s="223">
        <f>IF(N398="základní",J398,0)</f>
        <v>0</v>
      </c>
      <c r="BF398" s="223">
        <f>IF(N398="snížená",J398,0)</f>
        <v>0</v>
      </c>
      <c r="BG398" s="223">
        <f>IF(N398="zákl. přenesená",J398,0)</f>
        <v>0</v>
      </c>
      <c r="BH398" s="223">
        <f>IF(N398="sníž. přenesená",J398,0)</f>
        <v>0</v>
      </c>
      <c r="BI398" s="223">
        <f>IF(N398="nulová",J398,0)</f>
        <v>0</v>
      </c>
      <c r="BJ398" s="17" t="s">
        <v>138</v>
      </c>
      <c r="BK398" s="223">
        <f>ROUND(I398*H398,2)</f>
        <v>0</v>
      </c>
      <c r="BL398" s="17" t="s">
        <v>137</v>
      </c>
      <c r="BM398" s="222" t="s">
        <v>677</v>
      </c>
    </row>
    <row r="399" s="2" customFormat="1" ht="16.5" customHeight="1">
      <c r="A399" s="38"/>
      <c r="B399" s="39"/>
      <c r="C399" s="211" t="s">
        <v>678</v>
      </c>
      <c r="D399" s="211" t="s">
        <v>132</v>
      </c>
      <c r="E399" s="212" t="s">
        <v>679</v>
      </c>
      <c r="F399" s="213" t="s">
        <v>680</v>
      </c>
      <c r="G399" s="214" t="s">
        <v>681</v>
      </c>
      <c r="H399" s="267"/>
      <c r="I399" s="216"/>
      <c r="J399" s="217">
        <f>ROUND(I399*H399,2)</f>
        <v>0</v>
      </c>
      <c r="K399" s="213" t="s">
        <v>1</v>
      </c>
      <c r="L399" s="44"/>
      <c r="M399" s="218" t="s">
        <v>1</v>
      </c>
      <c r="N399" s="219" t="s">
        <v>43</v>
      </c>
      <c r="O399" s="91"/>
      <c r="P399" s="220">
        <f>O399*H399</f>
        <v>0</v>
      </c>
      <c r="Q399" s="220">
        <v>0</v>
      </c>
      <c r="R399" s="220">
        <f>Q399*H399</f>
        <v>0</v>
      </c>
      <c r="S399" s="220">
        <v>0</v>
      </c>
      <c r="T399" s="221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2" t="s">
        <v>137</v>
      </c>
      <c r="AT399" s="222" t="s">
        <v>132</v>
      </c>
      <c r="AU399" s="222" t="s">
        <v>138</v>
      </c>
      <c r="AY399" s="17" t="s">
        <v>129</v>
      </c>
      <c r="BE399" s="223">
        <f>IF(N399="základní",J399,0)</f>
        <v>0</v>
      </c>
      <c r="BF399" s="223">
        <f>IF(N399="snížená",J399,0)</f>
        <v>0</v>
      </c>
      <c r="BG399" s="223">
        <f>IF(N399="zákl. přenesená",J399,0)</f>
        <v>0</v>
      </c>
      <c r="BH399" s="223">
        <f>IF(N399="sníž. přenesená",J399,0)</f>
        <v>0</v>
      </c>
      <c r="BI399" s="223">
        <f>IF(N399="nulová",J399,0)</f>
        <v>0</v>
      </c>
      <c r="BJ399" s="17" t="s">
        <v>138</v>
      </c>
      <c r="BK399" s="223">
        <f>ROUND(I399*H399,2)</f>
        <v>0</v>
      </c>
      <c r="BL399" s="17" t="s">
        <v>137</v>
      </c>
      <c r="BM399" s="222" t="s">
        <v>682</v>
      </c>
    </row>
    <row r="400" s="2" customFormat="1" ht="16.5" customHeight="1">
      <c r="A400" s="38"/>
      <c r="B400" s="39"/>
      <c r="C400" s="211" t="s">
        <v>683</v>
      </c>
      <c r="D400" s="211" t="s">
        <v>132</v>
      </c>
      <c r="E400" s="212" t="s">
        <v>684</v>
      </c>
      <c r="F400" s="213" t="s">
        <v>685</v>
      </c>
      <c r="G400" s="214" t="s">
        <v>672</v>
      </c>
      <c r="H400" s="215">
        <v>70</v>
      </c>
      <c r="I400" s="216"/>
      <c r="J400" s="217">
        <f>ROUND(I400*H400,2)</f>
        <v>0</v>
      </c>
      <c r="K400" s="213" t="s">
        <v>1</v>
      </c>
      <c r="L400" s="44"/>
      <c r="M400" s="218" t="s">
        <v>1</v>
      </c>
      <c r="N400" s="219" t="s">
        <v>43</v>
      </c>
      <c r="O400" s="91"/>
      <c r="P400" s="220">
        <f>O400*H400</f>
        <v>0</v>
      </c>
      <c r="Q400" s="220">
        <v>0</v>
      </c>
      <c r="R400" s="220">
        <f>Q400*H400</f>
        <v>0</v>
      </c>
      <c r="S400" s="220">
        <v>0</v>
      </c>
      <c r="T400" s="221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2" t="s">
        <v>137</v>
      </c>
      <c r="AT400" s="222" t="s">
        <v>132</v>
      </c>
      <c r="AU400" s="222" t="s">
        <v>138</v>
      </c>
      <c r="AY400" s="17" t="s">
        <v>129</v>
      </c>
      <c r="BE400" s="223">
        <f>IF(N400="základní",J400,0)</f>
        <v>0</v>
      </c>
      <c r="BF400" s="223">
        <f>IF(N400="snížená",J400,0)</f>
        <v>0</v>
      </c>
      <c r="BG400" s="223">
        <f>IF(N400="zákl. přenesená",J400,0)</f>
        <v>0</v>
      </c>
      <c r="BH400" s="223">
        <f>IF(N400="sníž. přenesená",J400,0)</f>
        <v>0</v>
      </c>
      <c r="BI400" s="223">
        <f>IF(N400="nulová",J400,0)</f>
        <v>0</v>
      </c>
      <c r="BJ400" s="17" t="s">
        <v>138</v>
      </c>
      <c r="BK400" s="223">
        <f>ROUND(I400*H400,2)</f>
        <v>0</v>
      </c>
      <c r="BL400" s="17" t="s">
        <v>137</v>
      </c>
      <c r="BM400" s="222" t="s">
        <v>686</v>
      </c>
    </row>
    <row r="401" s="2" customFormat="1" ht="16.5" customHeight="1">
      <c r="A401" s="38"/>
      <c r="B401" s="39"/>
      <c r="C401" s="211" t="s">
        <v>687</v>
      </c>
      <c r="D401" s="211" t="s">
        <v>132</v>
      </c>
      <c r="E401" s="212" t="s">
        <v>688</v>
      </c>
      <c r="F401" s="213" t="s">
        <v>689</v>
      </c>
      <c r="G401" s="214" t="s">
        <v>672</v>
      </c>
      <c r="H401" s="215">
        <v>65</v>
      </c>
      <c r="I401" s="216"/>
      <c r="J401" s="217">
        <f>ROUND(I401*H401,2)</f>
        <v>0</v>
      </c>
      <c r="K401" s="213" t="s">
        <v>1</v>
      </c>
      <c r="L401" s="44"/>
      <c r="M401" s="218" t="s">
        <v>1</v>
      </c>
      <c r="N401" s="219" t="s">
        <v>43</v>
      </c>
      <c r="O401" s="91"/>
      <c r="P401" s="220">
        <f>O401*H401</f>
        <v>0</v>
      </c>
      <c r="Q401" s="220">
        <v>0</v>
      </c>
      <c r="R401" s="220">
        <f>Q401*H401</f>
        <v>0</v>
      </c>
      <c r="S401" s="220">
        <v>0</v>
      </c>
      <c r="T401" s="221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2" t="s">
        <v>137</v>
      </c>
      <c r="AT401" s="222" t="s">
        <v>132</v>
      </c>
      <c r="AU401" s="222" t="s">
        <v>138</v>
      </c>
      <c r="AY401" s="17" t="s">
        <v>129</v>
      </c>
      <c r="BE401" s="223">
        <f>IF(N401="základní",J401,0)</f>
        <v>0</v>
      </c>
      <c r="BF401" s="223">
        <f>IF(N401="snížená",J401,0)</f>
        <v>0</v>
      </c>
      <c r="BG401" s="223">
        <f>IF(N401="zákl. přenesená",J401,0)</f>
        <v>0</v>
      </c>
      <c r="BH401" s="223">
        <f>IF(N401="sníž. přenesená",J401,0)</f>
        <v>0</v>
      </c>
      <c r="BI401" s="223">
        <f>IF(N401="nulová",J401,0)</f>
        <v>0</v>
      </c>
      <c r="BJ401" s="17" t="s">
        <v>138</v>
      </c>
      <c r="BK401" s="223">
        <f>ROUND(I401*H401,2)</f>
        <v>0</v>
      </c>
      <c r="BL401" s="17" t="s">
        <v>137</v>
      </c>
      <c r="BM401" s="222" t="s">
        <v>690</v>
      </c>
    </row>
    <row r="402" s="12" customFormat="1" ht="22.8" customHeight="1">
      <c r="A402" s="12"/>
      <c r="B402" s="195"/>
      <c r="C402" s="196"/>
      <c r="D402" s="197" t="s">
        <v>76</v>
      </c>
      <c r="E402" s="209" t="s">
        <v>691</v>
      </c>
      <c r="F402" s="209" t="s">
        <v>692</v>
      </c>
      <c r="G402" s="196"/>
      <c r="H402" s="196"/>
      <c r="I402" s="199"/>
      <c r="J402" s="210">
        <f>BK402</f>
        <v>0</v>
      </c>
      <c r="K402" s="196"/>
      <c r="L402" s="201"/>
      <c r="M402" s="202"/>
      <c r="N402" s="203"/>
      <c r="O402" s="203"/>
      <c r="P402" s="204">
        <f>SUM(P403:P441)</f>
        <v>0</v>
      </c>
      <c r="Q402" s="203"/>
      <c r="R402" s="204">
        <f>SUM(R403:R441)</f>
        <v>1.8558980099999998</v>
      </c>
      <c r="S402" s="203"/>
      <c r="T402" s="205">
        <f>SUM(T403:T441)</f>
        <v>1.6053488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6" t="s">
        <v>138</v>
      </c>
      <c r="AT402" s="207" t="s">
        <v>76</v>
      </c>
      <c r="AU402" s="207" t="s">
        <v>82</v>
      </c>
      <c r="AY402" s="206" t="s">
        <v>129</v>
      </c>
      <c r="BK402" s="208">
        <f>SUM(BK403:BK441)</f>
        <v>0</v>
      </c>
    </row>
    <row r="403" s="2" customFormat="1" ht="37.8" customHeight="1">
      <c r="A403" s="38"/>
      <c r="B403" s="39"/>
      <c r="C403" s="211" t="s">
        <v>693</v>
      </c>
      <c r="D403" s="211" t="s">
        <v>132</v>
      </c>
      <c r="E403" s="212" t="s">
        <v>694</v>
      </c>
      <c r="F403" s="213" t="s">
        <v>695</v>
      </c>
      <c r="G403" s="214" t="s">
        <v>135</v>
      </c>
      <c r="H403" s="215">
        <v>2.8050000000000002</v>
      </c>
      <c r="I403" s="216"/>
      <c r="J403" s="217">
        <f>ROUND(I403*H403,2)</f>
        <v>0</v>
      </c>
      <c r="K403" s="213" t="s">
        <v>136</v>
      </c>
      <c r="L403" s="44"/>
      <c r="M403" s="218" t="s">
        <v>1</v>
      </c>
      <c r="N403" s="219" t="s">
        <v>43</v>
      </c>
      <c r="O403" s="91"/>
      <c r="P403" s="220">
        <f>O403*H403</f>
        <v>0</v>
      </c>
      <c r="Q403" s="220">
        <v>0.067309999999999995</v>
      </c>
      <c r="R403" s="220">
        <f>Q403*H403</f>
        <v>0.18880454999999999</v>
      </c>
      <c r="S403" s="220">
        <v>0</v>
      </c>
      <c r="T403" s="221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2" t="s">
        <v>224</v>
      </c>
      <c r="AT403" s="222" t="s">
        <v>132</v>
      </c>
      <c r="AU403" s="222" t="s">
        <v>138</v>
      </c>
      <c r="AY403" s="17" t="s">
        <v>129</v>
      </c>
      <c r="BE403" s="223">
        <f>IF(N403="základní",J403,0)</f>
        <v>0</v>
      </c>
      <c r="BF403" s="223">
        <f>IF(N403="snížená",J403,0)</f>
        <v>0</v>
      </c>
      <c r="BG403" s="223">
        <f>IF(N403="zákl. přenesená",J403,0)</f>
        <v>0</v>
      </c>
      <c r="BH403" s="223">
        <f>IF(N403="sníž. přenesená",J403,0)</f>
        <v>0</v>
      </c>
      <c r="BI403" s="223">
        <f>IF(N403="nulová",J403,0)</f>
        <v>0</v>
      </c>
      <c r="BJ403" s="17" t="s">
        <v>138</v>
      </c>
      <c r="BK403" s="223">
        <f>ROUND(I403*H403,2)</f>
        <v>0</v>
      </c>
      <c r="BL403" s="17" t="s">
        <v>224</v>
      </c>
      <c r="BM403" s="222" t="s">
        <v>696</v>
      </c>
    </row>
    <row r="404" s="13" customFormat="1">
      <c r="A404" s="13"/>
      <c r="B404" s="224"/>
      <c r="C404" s="225"/>
      <c r="D404" s="226" t="s">
        <v>140</v>
      </c>
      <c r="E404" s="227" t="s">
        <v>1</v>
      </c>
      <c r="F404" s="228" t="s">
        <v>697</v>
      </c>
      <c r="G404" s="225"/>
      <c r="H404" s="227" t="s">
        <v>1</v>
      </c>
      <c r="I404" s="229"/>
      <c r="J404" s="225"/>
      <c r="K404" s="225"/>
      <c r="L404" s="230"/>
      <c r="M404" s="231"/>
      <c r="N404" s="232"/>
      <c r="O404" s="232"/>
      <c r="P404" s="232"/>
      <c r="Q404" s="232"/>
      <c r="R404" s="232"/>
      <c r="S404" s="232"/>
      <c r="T404" s="23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4" t="s">
        <v>140</v>
      </c>
      <c r="AU404" s="234" t="s">
        <v>138</v>
      </c>
      <c r="AV404" s="13" t="s">
        <v>82</v>
      </c>
      <c r="AW404" s="13" t="s">
        <v>32</v>
      </c>
      <c r="AX404" s="13" t="s">
        <v>77</v>
      </c>
      <c r="AY404" s="234" t="s">
        <v>129</v>
      </c>
    </row>
    <row r="405" s="14" customFormat="1">
      <c r="A405" s="14"/>
      <c r="B405" s="235"/>
      <c r="C405" s="236"/>
      <c r="D405" s="226" t="s">
        <v>140</v>
      </c>
      <c r="E405" s="237" t="s">
        <v>1</v>
      </c>
      <c r="F405" s="238" t="s">
        <v>698</v>
      </c>
      <c r="G405" s="236"/>
      <c r="H405" s="239">
        <v>2.8050000000000002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5" t="s">
        <v>140</v>
      </c>
      <c r="AU405" s="245" t="s">
        <v>138</v>
      </c>
      <c r="AV405" s="14" t="s">
        <v>138</v>
      </c>
      <c r="AW405" s="14" t="s">
        <v>32</v>
      </c>
      <c r="AX405" s="14" t="s">
        <v>82</v>
      </c>
      <c r="AY405" s="245" t="s">
        <v>129</v>
      </c>
    </row>
    <row r="406" s="2" customFormat="1" ht="33" customHeight="1">
      <c r="A406" s="38"/>
      <c r="B406" s="39"/>
      <c r="C406" s="211" t="s">
        <v>699</v>
      </c>
      <c r="D406" s="211" t="s">
        <v>132</v>
      </c>
      <c r="E406" s="212" t="s">
        <v>700</v>
      </c>
      <c r="F406" s="213" t="s">
        <v>701</v>
      </c>
      <c r="G406" s="214" t="s">
        <v>135</v>
      </c>
      <c r="H406" s="215">
        <v>3.835</v>
      </c>
      <c r="I406" s="216"/>
      <c r="J406" s="217">
        <f>ROUND(I406*H406,2)</f>
        <v>0</v>
      </c>
      <c r="K406" s="213" t="s">
        <v>136</v>
      </c>
      <c r="L406" s="44"/>
      <c r="M406" s="218" t="s">
        <v>1</v>
      </c>
      <c r="N406" s="219" t="s">
        <v>43</v>
      </c>
      <c r="O406" s="91"/>
      <c r="P406" s="220">
        <f>O406*H406</f>
        <v>0</v>
      </c>
      <c r="Q406" s="220">
        <v>0.012880000000000001</v>
      </c>
      <c r="R406" s="220">
        <f>Q406*H406</f>
        <v>0.049394800000000003</v>
      </c>
      <c r="S406" s="220">
        <v>0</v>
      </c>
      <c r="T406" s="221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2" t="s">
        <v>224</v>
      </c>
      <c r="AT406" s="222" t="s">
        <v>132</v>
      </c>
      <c r="AU406" s="222" t="s">
        <v>138</v>
      </c>
      <c r="AY406" s="17" t="s">
        <v>129</v>
      </c>
      <c r="BE406" s="223">
        <f>IF(N406="základní",J406,0)</f>
        <v>0</v>
      </c>
      <c r="BF406" s="223">
        <f>IF(N406="snížená",J406,0)</f>
        <v>0</v>
      </c>
      <c r="BG406" s="223">
        <f>IF(N406="zákl. přenesená",J406,0)</f>
        <v>0</v>
      </c>
      <c r="BH406" s="223">
        <f>IF(N406="sníž. přenesená",J406,0)</f>
        <v>0</v>
      </c>
      <c r="BI406" s="223">
        <f>IF(N406="nulová",J406,0)</f>
        <v>0</v>
      </c>
      <c r="BJ406" s="17" t="s">
        <v>138</v>
      </c>
      <c r="BK406" s="223">
        <f>ROUND(I406*H406,2)</f>
        <v>0</v>
      </c>
      <c r="BL406" s="17" t="s">
        <v>224</v>
      </c>
      <c r="BM406" s="222" t="s">
        <v>702</v>
      </c>
    </row>
    <row r="407" s="13" customFormat="1">
      <c r="A407" s="13"/>
      <c r="B407" s="224"/>
      <c r="C407" s="225"/>
      <c r="D407" s="226" t="s">
        <v>140</v>
      </c>
      <c r="E407" s="227" t="s">
        <v>1</v>
      </c>
      <c r="F407" s="228" t="s">
        <v>703</v>
      </c>
      <c r="G407" s="225"/>
      <c r="H407" s="227" t="s">
        <v>1</v>
      </c>
      <c r="I407" s="229"/>
      <c r="J407" s="225"/>
      <c r="K407" s="225"/>
      <c r="L407" s="230"/>
      <c r="M407" s="231"/>
      <c r="N407" s="232"/>
      <c r="O407" s="232"/>
      <c r="P407" s="232"/>
      <c r="Q407" s="232"/>
      <c r="R407" s="232"/>
      <c r="S407" s="232"/>
      <c r="T407" s="23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4" t="s">
        <v>140</v>
      </c>
      <c r="AU407" s="234" t="s">
        <v>138</v>
      </c>
      <c r="AV407" s="13" t="s">
        <v>82</v>
      </c>
      <c r="AW407" s="13" t="s">
        <v>32</v>
      </c>
      <c r="AX407" s="13" t="s">
        <v>77</v>
      </c>
      <c r="AY407" s="234" t="s">
        <v>129</v>
      </c>
    </row>
    <row r="408" s="14" customFormat="1">
      <c r="A408" s="14"/>
      <c r="B408" s="235"/>
      <c r="C408" s="236"/>
      <c r="D408" s="226" t="s">
        <v>140</v>
      </c>
      <c r="E408" s="237" t="s">
        <v>1</v>
      </c>
      <c r="F408" s="238" t="s">
        <v>704</v>
      </c>
      <c r="G408" s="236"/>
      <c r="H408" s="239">
        <v>3.835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5" t="s">
        <v>140</v>
      </c>
      <c r="AU408" s="245" t="s">
        <v>138</v>
      </c>
      <c r="AV408" s="14" t="s">
        <v>138</v>
      </c>
      <c r="AW408" s="14" t="s">
        <v>32</v>
      </c>
      <c r="AX408" s="14" t="s">
        <v>82</v>
      </c>
      <c r="AY408" s="245" t="s">
        <v>129</v>
      </c>
    </row>
    <row r="409" s="2" customFormat="1" ht="24.15" customHeight="1">
      <c r="A409" s="38"/>
      <c r="B409" s="39"/>
      <c r="C409" s="211" t="s">
        <v>705</v>
      </c>
      <c r="D409" s="211" t="s">
        <v>132</v>
      </c>
      <c r="E409" s="212" t="s">
        <v>706</v>
      </c>
      <c r="F409" s="213" t="s">
        <v>707</v>
      </c>
      <c r="G409" s="214" t="s">
        <v>135</v>
      </c>
      <c r="H409" s="215">
        <v>117.24</v>
      </c>
      <c r="I409" s="216"/>
      <c r="J409" s="217">
        <f>ROUND(I409*H409,2)</f>
        <v>0</v>
      </c>
      <c r="K409" s="213" t="s">
        <v>136</v>
      </c>
      <c r="L409" s="44"/>
      <c r="M409" s="218" t="s">
        <v>1</v>
      </c>
      <c r="N409" s="219" t="s">
        <v>43</v>
      </c>
      <c r="O409" s="91"/>
      <c r="P409" s="220">
        <f>O409*H409</f>
        <v>0</v>
      </c>
      <c r="Q409" s="220">
        <v>0.0126</v>
      </c>
      <c r="R409" s="220">
        <f>Q409*H409</f>
        <v>1.4772239999999999</v>
      </c>
      <c r="S409" s="220">
        <v>0</v>
      </c>
      <c r="T409" s="221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2" t="s">
        <v>224</v>
      </c>
      <c r="AT409" s="222" t="s">
        <v>132</v>
      </c>
      <c r="AU409" s="222" t="s">
        <v>138</v>
      </c>
      <c r="AY409" s="17" t="s">
        <v>129</v>
      </c>
      <c r="BE409" s="223">
        <f>IF(N409="základní",J409,0)</f>
        <v>0</v>
      </c>
      <c r="BF409" s="223">
        <f>IF(N409="snížená",J409,0)</f>
        <v>0</v>
      </c>
      <c r="BG409" s="223">
        <f>IF(N409="zákl. přenesená",J409,0)</f>
        <v>0</v>
      </c>
      <c r="BH409" s="223">
        <f>IF(N409="sníž. přenesená",J409,0)</f>
        <v>0</v>
      </c>
      <c r="BI409" s="223">
        <f>IF(N409="nulová",J409,0)</f>
        <v>0</v>
      </c>
      <c r="BJ409" s="17" t="s">
        <v>138</v>
      </c>
      <c r="BK409" s="223">
        <f>ROUND(I409*H409,2)</f>
        <v>0</v>
      </c>
      <c r="BL409" s="17" t="s">
        <v>224</v>
      </c>
      <c r="BM409" s="222" t="s">
        <v>708</v>
      </c>
    </row>
    <row r="410" s="13" customFormat="1">
      <c r="A410" s="13"/>
      <c r="B410" s="224"/>
      <c r="C410" s="225"/>
      <c r="D410" s="226" t="s">
        <v>140</v>
      </c>
      <c r="E410" s="227" t="s">
        <v>1</v>
      </c>
      <c r="F410" s="228" t="s">
        <v>182</v>
      </c>
      <c r="G410" s="225"/>
      <c r="H410" s="227" t="s">
        <v>1</v>
      </c>
      <c r="I410" s="229"/>
      <c r="J410" s="225"/>
      <c r="K410" s="225"/>
      <c r="L410" s="230"/>
      <c r="M410" s="231"/>
      <c r="N410" s="232"/>
      <c r="O410" s="232"/>
      <c r="P410" s="232"/>
      <c r="Q410" s="232"/>
      <c r="R410" s="232"/>
      <c r="S410" s="232"/>
      <c r="T410" s="23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4" t="s">
        <v>140</v>
      </c>
      <c r="AU410" s="234" t="s">
        <v>138</v>
      </c>
      <c r="AV410" s="13" t="s">
        <v>82</v>
      </c>
      <c r="AW410" s="13" t="s">
        <v>32</v>
      </c>
      <c r="AX410" s="13" t="s">
        <v>77</v>
      </c>
      <c r="AY410" s="234" t="s">
        <v>129</v>
      </c>
    </row>
    <row r="411" s="14" customFormat="1">
      <c r="A411" s="14"/>
      <c r="B411" s="235"/>
      <c r="C411" s="236"/>
      <c r="D411" s="226" t="s">
        <v>140</v>
      </c>
      <c r="E411" s="237" t="s">
        <v>1</v>
      </c>
      <c r="F411" s="238" t="s">
        <v>709</v>
      </c>
      <c r="G411" s="236"/>
      <c r="H411" s="239">
        <v>1.1399999999999999</v>
      </c>
      <c r="I411" s="240"/>
      <c r="J411" s="236"/>
      <c r="K411" s="236"/>
      <c r="L411" s="241"/>
      <c r="M411" s="242"/>
      <c r="N411" s="243"/>
      <c r="O411" s="243"/>
      <c r="P411" s="243"/>
      <c r="Q411" s="243"/>
      <c r="R411" s="243"/>
      <c r="S411" s="243"/>
      <c r="T411" s="24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5" t="s">
        <v>140</v>
      </c>
      <c r="AU411" s="245" t="s">
        <v>138</v>
      </c>
      <c r="AV411" s="14" t="s">
        <v>138</v>
      </c>
      <c r="AW411" s="14" t="s">
        <v>32</v>
      </c>
      <c r="AX411" s="14" t="s">
        <v>77</v>
      </c>
      <c r="AY411" s="245" t="s">
        <v>129</v>
      </c>
    </row>
    <row r="412" s="13" customFormat="1">
      <c r="A412" s="13"/>
      <c r="B412" s="224"/>
      <c r="C412" s="225"/>
      <c r="D412" s="226" t="s">
        <v>140</v>
      </c>
      <c r="E412" s="227" t="s">
        <v>1</v>
      </c>
      <c r="F412" s="228" t="s">
        <v>209</v>
      </c>
      <c r="G412" s="225"/>
      <c r="H412" s="227" t="s">
        <v>1</v>
      </c>
      <c r="I412" s="229"/>
      <c r="J412" s="225"/>
      <c r="K412" s="225"/>
      <c r="L412" s="230"/>
      <c r="M412" s="231"/>
      <c r="N412" s="232"/>
      <c r="O412" s="232"/>
      <c r="P412" s="232"/>
      <c r="Q412" s="232"/>
      <c r="R412" s="232"/>
      <c r="S412" s="232"/>
      <c r="T412" s="23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4" t="s">
        <v>140</v>
      </c>
      <c r="AU412" s="234" t="s">
        <v>138</v>
      </c>
      <c r="AV412" s="13" t="s">
        <v>82</v>
      </c>
      <c r="AW412" s="13" t="s">
        <v>32</v>
      </c>
      <c r="AX412" s="13" t="s">
        <v>77</v>
      </c>
      <c r="AY412" s="234" t="s">
        <v>129</v>
      </c>
    </row>
    <row r="413" s="14" customFormat="1">
      <c r="A413" s="14"/>
      <c r="B413" s="235"/>
      <c r="C413" s="236"/>
      <c r="D413" s="226" t="s">
        <v>140</v>
      </c>
      <c r="E413" s="237" t="s">
        <v>1</v>
      </c>
      <c r="F413" s="238" t="s">
        <v>217</v>
      </c>
      <c r="G413" s="236"/>
      <c r="H413" s="239">
        <v>69.689999999999998</v>
      </c>
      <c r="I413" s="240"/>
      <c r="J413" s="236"/>
      <c r="K413" s="236"/>
      <c r="L413" s="241"/>
      <c r="M413" s="242"/>
      <c r="N413" s="243"/>
      <c r="O413" s="243"/>
      <c r="P413" s="243"/>
      <c r="Q413" s="243"/>
      <c r="R413" s="243"/>
      <c r="S413" s="243"/>
      <c r="T413" s="24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5" t="s">
        <v>140</v>
      </c>
      <c r="AU413" s="245" t="s">
        <v>138</v>
      </c>
      <c r="AV413" s="14" t="s">
        <v>138</v>
      </c>
      <c r="AW413" s="14" t="s">
        <v>32</v>
      </c>
      <c r="AX413" s="14" t="s">
        <v>77</v>
      </c>
      <c r="AY413" s="245" t="s">
        <v>129</v>
      </c>
    </row>
    <row r="414" s="13" customFormat="1">
      <c r="A414" s="13"/>
      <c r="B414" s="224"/>
      <c r="C414" s="225"/>
      <c r="D414" s="226" t="s">
        <v>140</v>
      </c>
      <c r="E414" s="227" t="s">
        <v>1</v>
      </c>
      <c r="F414" s="228" t="s">
        <v>211</v>
      </c>
      <c r="G414" s="225"/>
      <c r="H414" s="227" t="s">
        <v>1</v>
      </c>
      <c r="I414" s="229"/>
      <c r="J414" s="225"/>
      <c r="K414" s="225"/>
      <c r="L414" s="230"/>
      <c r="M414" s="231"/>
      <c r="N414" s="232"/>
      <c r="O414" s="232"/>
      <c r="P414" s="232"/>
      <c r="Q414" s="232"/>
      <c r="R414" s="232"/>
      <c r="S414" s="232"/>
      <c r="T414" s="23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4" t="s">
        <v>140</v>
      </c>
      <c r="AU414" s="234" t="s">
        <v>138</v>
      </c>
      <c r="AV414" s="13" t="s">
        <v>82</v>
      </c>
      <c r="AW414" s="13" t="s">
        <v>32</v>
      </c>
      <c r="AX414" s="13" t="s">
        <v>77</v>
      </c>
      <c r="AY414" s="234" t="s">
        <v>129</v>
      </c>
    </row>
    <row r="415" s="14" customFormat="1">
      <c r="A415" s="14"/>
      <c r="B415" s="235"/>
      <c r="C415" s="236"/>
      <c r="D415" s="226" t="s">
        <v>140</v>
      </c>
      <c r="E415" s="237" t="s">
        <v>1</v>
      </c>
      <c r="F415" s="238" t="s">
        <v>218</v>
      </c>
      <c r="G415" s="236"/>
      <c r="H415" s="239">
        <v>46.409999999999997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5" t="s">
        <v>140</v>
      </c>
      <c r="AU415" s="245" t="s">
        <v>138</v>
      </c>
      <c r="AV415" s="14" t="s">
        <v>138</v>
      </c>
      <c r="AW415" s="14" t="s">
        <v>32</v>
      </c>
      <c r="AX415" s="14" t="s">
        <v>77</v>
      </c>
      <c r="AY415" s="245" t="s">
        <v>129</v>
      </c>
    </row>
    <row r="416" s="15" customFormat="1">
      <c r="A416" s="15"/>
      <c r="B416" s="246"/>
      <c r="C416" s="247"/>
      <c r="D416" s="226" t="s">
        <v>140</v>
      </c>
      <c r="E416" s="248" t="s">
        <v>1</v>
      </c>
      <c r="F416" s="249" t="s">
        <v>145</v>
      </c>
      <c r="G416" s="247"/>
      <c r="H416" s="250">
        <v>117.24</v>
      </c>
      <c r="I416" s="251"/>
      <c r="J416" s="247"/>
      <c r="K416" s="247"/>
      <c r="L416" s="252"/>
      <c r="M416" s="253"/>
      <c r="N416" s="254"/>
      <c r="O416" s="254"/>
      <c r="P416" s="254"/>
      <c r="Q416" s="254"/>
      <c r="R416" s="254"/>
      <c r="S416" s="254"/>
      <c r="T416" s="25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6" t="s">
        <v>140</v>
      </c>
      <c r="AU416" s="256" t="s">
        <v>138</v>
      </c>
      <c r="AV416" s="15" t="s">
        <v>137</v>
      </c>
      <c r="AW416" s="15" t="s">
        <v>32</v>
      </c>
      <c r="AX416" s="15" t="s">
        <v>82</v>
      </c>
      <c r="AY416" s="256" t="s">
        <v>129</v>
      </c>
    </row>
    <row r="417" s="2" customFormat="1" ht="16.5" customHeight="1">
      <c r="A417" s="38"/>
      <c r="B417" s="39"/>
      <c r="C417" s="211" t="s">
        <v>710</v>
      </c>
      <c r="D417" s="211" t="s">
        <v>132</v>
      </c>
      <c r="E417" s="212" t="s">
        <v>711</v>
      </c>
      <c r="F417" s="213" t="s">
        <v>712</v>
      </c>
      <c r="G417" s="214" t="s">
        <v>153</v>
      </c>
      <c r="H417" s="215">
        <v>26.800000000000001</v>
      </c>
      <c r="I417" s="216"/>
      <c r="J417" s="217">
        <f>ROUND(I417*H417,2)</f>
        <v>0</v>
      </c>
      <c r="K417" s="213" t="s">
        <v>136</v>
      </c>
      <c r="L417" s="44"/>
      <c r="M417" s="218" t="s">
        <v>1</v>
      </c>
      <c r="N417" s="219" t="s">
        <v>43</v>
      </c>
      <c r="O417" s="91"/>
      <c r="P417" s="220">
        <f>O417*H417</f>
        <v>0</v>
      </c>
      <c r="Q417" s="220">
        <v>0.0043800000000000002</v>
      </c>
      <c r="R417" s="220">
        <f>Q417*H417</f>
        <v>0.117384</v>
      </c>
      <c r="S417" s="220">
        <v>0</v>
      </c>
      <c r="T417" s="221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2" t="s">
        <v>224</v>
      </c>
      <c r="AT417" s="222" t="s">
        <v>132</v>
      </c>
      <c r="AU417" s="222" t="s">
        <v>138</v>
      </c>
      <c r="AY417" s="17" t="s">
        <v>129</v>
      </c>
      <c r="BE417" s="223">
        <f>IF(N417="základní",J417,0)</f>
        <v>0</v>
      </c>
      <c r="BF417" s="223">
        <f>IF(N417="snížená",J417,0)</f>
        <v>0</v>
      </c>
      <c r="BG417" s="223">
        <f>IF(N417="zákl. přenesená",J417,0)</f>
        <v>0</v>
      </c>
      <c r="BH417" s="223">
        <f>IF(N417="sníž. přenesená",J417,0)</f>
        <v>0</v>
      </c>
      <c r="BI417" s="223">
        <f>IF(N417="nulová",J417,0)</f>
        <v>0</v>
      </c>
      <c r="BJ417" s="17" t="s">
        <v>138</v>
      </c>
      <c r="BK417" s="223">
        <f>ROUND(I417*H417,2)</f>
        <v>0</v>
      </c>
      <c r="BL417" s="17" t="s">
        <v>224</v>
      </c>
      <c r="BM417" s="222" t="s">
        <v>713</v>
      </c>
    </row>
    <row r="418" s="13" customFormat="1">
      <c r="A418" s="13"/>
      <c r="B418" s="224"/>
      <c r="C418" s="225"/>
      <c r="D418" s="226" t="s">
        <v>140</v>
      </c>
      <c r="E418" s="227" t="s">
        <v>1</v>
      </c>
      <c r="F418" s="228" t="s">
        <v>149</v>
      </c>
      <c r="G418" s="225"/>
      <c r="H418" s="227" t="s">
        <v>1</v>
      </c>
      <c r="I418" s="229"/>
      <c r="J418" s="225"/>
      <c r="K418" s="225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140</v>
      </c>
      <c r="AU418" s="234" t="s">
        <v>138</v>
      </c>
      <c r="AV418" s="13" t="s">
        <v>82</v>
      </c>
      <c r="AW418" s="13" t="s">
        <v>32</v>
      </c>
      <c r="AX418" s="13" t="s">
        <v>77</v>
      </c>
      <c r="AY418" s="234" t="s">
        <v>129</v>
      </c>
    </row>
    <row r="419" s="14" customFormat="1">
      <c r="A419" s="14"/>
      <c r="B419" s="235"/>
      <c r="C419" s="236"/>
      <c r="D419" s="226" t="s">
        <v>140</v>
      </c>
      <c r="E419" s="237" t="s">
        <v>1</v>
      </c>
      <c r="F419" s="238" t="s">
        <v>714</v>
      </c>
      <c r="G419" s="236"/>
      <c r="H419" s="239">
        <v>21.199999999999999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5" t="s">
        <v>140</v>
      </c>
      <c r="AU419" s="245" t="s">
        <v>138</v>
      </c>
      <c r="AV419" s="14" t="s">
        <v>138</v>
      </c>
      <c r="AW419" s="14" t="s">
        <v>32</v>
      </c>
      <c r="AX419" s="14" t="s">
        <v>77</v>
      </c>
      <c r="AY419" s="245" t="s">
        <v>129</v>
      </c>
    </row>
    <row r="420" s="13" customFormat="1">
      <c r="A420" s="13"/>
      <c r="B420" s="224"/>
      <c r="C420" s="225"/>
      <c r="D420" s="226" t="s">
        <v>140</v>
      </c>
      <c r="E420" s="227" t="s">
        <v>1</v>
      </c>
      <c r="F420" s="228" t="s">
        <v>715</v>
      </c>
      <c r="G420" s="225"/>
      <c r="H420" s="227" t="s">
        <v>1</v>
      </c>
      <c r="I420" s="229"/>
      <c r="J420" s="225"/>
      <c r="K420" s="225"/>
      <c r="L420" s="230"/>
      <c r="M420" s="231"/>
      <c r="N420" s="232"/>
      <c r="O420" s="232"/>
      <c r="P420" s="232"/>
      <c r="Q420" s="232"/>
      <c r="R420" s="232"/>
      <c r="S420" s="232"/>
      <c r="T420" s="23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4" t="s">
        <v>140</v>
      </c>
      <c r="AU420" s="234" t="s">
        <v>138</v>
      </c>
      <c r="AV420" s="13" t="s">
        <v>82</v>
      </c>
      <c r="AW420" s="13" t="s">
        <v>32</v>
      </c>
      <c r="AX420" s="13" t="s">
        <v>77</v>
      </c>
      <c r="AY420" s="234" t="s">
        <v>129</v>
      </c>
    </row>
    <row r="421" s="14" customFormat="1">
      <c r="A421" s="14"/>
      <c r="B421" s="235"/>
      <c r="C421" s="236"/>
      <c r="D421" s="226" t="s">
        <v>140</v>
      </c>
      <c r="E421" s="237" t="s">
        <v>1</v>
      </c>
      <c r="F421" s="238" t="s">
        <v>716</v>
      </c>
      <c r="G421" s="236"/>
      <c r="H421" s="239">
        <v>5.5999999999999996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5" t="s">
        <v>140</v>
      </c>
      <c r="AU421" s="245" t="s">
        <v>138</v>
      </c>
      <c r="AV421" s="14" t="s">
        <v>138</v>
      </c>
      <c r="AW421" s="14" t="s">
        <v>32</v>
      </c>
      <c r="AX421" s="14" t="s">
        <v>77</v>
      </c>
      <c r="AY421" s="245" t="s">
        <v>129</v>
      </c>
    </row>
    <row r="422" s="15" customFormat="1">
      <c r="A422" s="15"/>
      <c r="B422" s="246"/>
      <c r="C422" s="247"/>
      <c r="D422" s="226" t="s">
        <v>140</v>
      </c>
      <c r="E422" s="248" t="s">
        <v>1</v>
      </c>
      <c r="F422" s="249" t="s">
        <v>145</v>
      </c>
      <c r="G422" s="247"/>
      <c r="H422" s="250">
        <v>26.799999999999997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6" t="s">
        <v>140</v>
      </c>
      <c r="AU422" s="256" t="s">
        <v>138</v>
      </c>
      <c r="AV422" s="15" t="s">
        <v>137</v>
      </c>
      <c r="AW422" s="15" t="s">
        <v>32</v>
      </c>
      <c r="AX422" s="15" t="s">
        <v>82</v>
      </c>
      <c r="AY422" s="256" t="s">
        <v>129</v>
      </c>
    </row>
    <row r="423" s="2" customFormat="1" ht="16.5" customHeight="1">
      <c r="A423" s="38"/>
      <c r="B423" s="39"/>
      <c r="C423" s="211" t="s">
        <v>717</v>
      </c>
      <c r="D423" s="211" t="s">
        <v>132</v>
      </c>
      <c r="E423" s="212" t="s">
        <v>718</v>
      </c>
      <c r="F423" s="213" t="s">
        <v>719</v>
      </c>
      <c r="G423" s="214" t="s">
        <v>135</v>
      </c>
      <c r="H423" s="215">
        <v>117.24</v>
      </c>
      <c r="I423" s="216"/>
      <c r="J423" s="217">
        <f>ROUND(I423*H423,2)</f>
        <v>0</v>
      </c>
      <c r="K423" s="213" t="s">
        <v>136</v>
      </c>
      <c r="L423" s="44"/>
      <c r="M423" s="218" t="s">
        <v>1</v>
      </c>
      <c r="N423" s="219" t="s">
        <v>43</v>
      </c>
      <c r="O423" s="91"/>
      <c r="P423" s="220">
        <f>O423*H423</f>
        <v>0</v>
      </c>
      <c r="Q423" s="220">
        <v>0</v>
      </c>
      <c r="R423" s="220">
        <f>Q423*H423</f>
        <v>0</v>
      </c>
      <c r="S423" s="220">
        <v>0</v>
      </c>
      <c r="T423" s="221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2" t="s">
        <v>224</v>
      </c>
      <c r="AT423" s="222" t="s">
        <v>132</v>
      </c>
      <c r="AU423" s="222" t="s">
        <v>138</v>
      </c>
      <c r="AY423" s="17" t="s">
        <v>129</v>
      </c>
      <c r="BE423" s="223">
        <f>IF(N423="základní",J423,0)</f>
        <v>0</v>
      </c>
      <c r="BF423" s="223">
        <f>IF(N423="snížená",J423,0)</f>
        <v>0</v>
      </c>
      <c r="BG423" s="223">
        <f>IF(N423="zákl. přenesená",J423,0)</f>
        <v>0</v>
      </c>
      <c r="BH423" s="223">
        <f>IF(N423="sníž. přenesená",J423,0)</f>
        <v>0</v>
      </c>
      <c r="BI423" s="223">
        <f>IF(N423="nulová",J423,0)</f>
        <v>0</v>
      </c>
      <c r="BJ423" s="17" t="s">
        <v>138</v>
      </c>
      <c r="BK423" s="223">
        <f>ROUND(I423*H423,2)</f>
        <v>0</v>
      </c>
      <c r="BL423" s="17" t="s">
        <v>224</v>
      </c>
      <c r="BM423" s="222" t="s">
        <v>720</v>
      </c>
    </row>
    <row r="424" s="13" customFormat="1">
      <c r="A424" s="13"/>
      <c r="B424" s="224"/>
      <c r="C424" s="225"/>
      <c r="D424" s="226" t="s">
        <v>140</v>
      </c>
      <c r="E424" s="227" t="s">
        <v>1</v>
      </c>
      <c r="F424" s="228" t="s">
        <v>182</v>
      </c>
      <c r="G424" s="225"/>
      <c r="H424" s="227" t="s">
        <v>1</v>
      </c>
      <c r="I424" s="229"/>
      <c r="J424" s="225"/>
      <c r="K424" s="225"/>
      <c r="L424" s="230"/>
      <c r="M424" s="231"/>
      <c r="N424" s="232"/>
      <c r="O424" s="232"/>
      <c r="P424" s="232"/>
      <c r="Q424" s="232"/>
      <c r="R424" s="232"/>
      <c r="S424" s="232"/>
      <c r="T424" s="23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4" t="s">
        <v>140</v>
      </c>
      <c r="AU424" s="234" t="s">
        <v>138</v>
      </c>
      <c r="AV424" s="13" t="s">
        <v>82</v>
      </c>
      <c r="AW424" s="13" t="s">
        <v>32</v>
      </c>
      <c r="AX424" s="13" t="s">
        <v>77</v>
      </c>
      <c r="AY424" s="234" t="s">
        <v>129</v>
      </c>
    </row>
    <row r="425" s="14" customFormat="1">
      <c r="A425" s="14"/>
      <c r="B425" s="235"/>
      <c r="C425" s="236"/>
      <c r="D425" s="226" t="s">
        <v>140</v>
      </c>
      <c r="E425" s="237" t="s">
        <v>1</v>
      </c>
      <c r="F425" s="238" t="s">
        <v>709</v>
      </c>
      <c r="G425" s="236"/>
      <c r="H425" s="239">
        <v>1.1399999999999999</v>
      </c>
      <c r="I425" s="240"/>
      <c r="J425" s="236"/>
      <c r="K425" s="236"/>
      <c r="L425" s="241"/>
      <c r="M425" s="242"/>
      <c r="N425" s="243"/>
      <c r="O425" s="243"/>
      <c r="P425" s="243"/>
      <c r="Q425" s="243"/>
      <c r="R425" s="243"/>
      <c r="S425" s="243"/>
      <c r="T425" s="24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5" t="s">
        <v>140</v>
      </c>
      <c r="AU425" s="245" t="s">
        <v>138</v>
      </c>
      <c r="AV425" s="14" t="s">
        <v>138</v>
      </c>
      <c r="AW425" s="14" t="s">
        <v>32</v>
      </c>
      <c r="AX425" s="14" t="s">
        <v>77</v>
      </c>
      <c r="AY425" s="245" t="s">
        <v>129</v>
      </c>
    </row>
    <row r="426" s="13" customFormat="1">
      <c r="A426" s="13"/>
      <c r="B426" s="224"/>
      <c r="C426" s="225"/>
      <c r="D426" s="226" t="s">
        <v>140</v>
      </c>
      <c r="E426" s="227" t="s">
        <v>1</v>
      </c>
      <c r="F426" s="228" t="s">
        <v>209</v>
      </c>
      <c r="G426" s="225"/>
      <c r="H426" s="227" t="s">
        <v>1</v>
      </c>
      <c r="I426" s="229"/>
      <c r="J426" s="225"/>
      <c r="K426" s="225"/>
      <c r="L426" s="230"/>
      <c r="M426" s="231"/>
      <c r="N426" s="232"/>
      <c r="O426" s="232"/>
      <c r="P426" s="232"/>
      <c r="Q426" s="232"/>
      <c r="R426" s="232"/>
      <c r="S426" s="232"/>
      <c r="T426" s="23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4" t="s">
        <v>140</v>
      </c>
      <c r="AU426" s="234" t="s">
        <v>138</v>
      </c>
      <c r="AV426" s="13" t="s">
        <v>82</v>
      </c>
      <c r="AW426" s="13" t="s">
        <v>32</v>
      </c>
      <c r="AX426" s="13" t="s">
        <v>77</v>
      </c>
      <c r="AY426" s="234" t="s">
        <v>129</v>
      </c>
    </row>
    <row r="427" s="14" customFormat="1">
      <c r="A427" s="14"/>
      <c r="B427" s="235"/>
      <c r="C427" s="236"/>
      <c r="D427" s="226" t="s">
        <v>140</v>
      </c>
      <c r="E427" s="237" t="s">
        <v>1</v>
      </c>
      <c r="F427" s="238" t="s">
        <v>217</v>
      </c>
      <c r="G427" s="236"/>
      <c r="H427" s="239">
        <v>69.689999999999998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140</v>
      </c>
      <c r="AU427" s="245" t="s">
        <v>138</v>
      </c>
      <c r="AV427" s="14" t="s">
        <v>138</v>
      </c>
      <c r="AW427" s="14" t="s">
        <v>32</v>
      </c>
      <c r="AX427" s="14" t="s">
        <v>77</v>
      </c>
      <c r="AY427" s="245" t="s">
        <v>129</v>
      </c>
    </row>
    <row r="428" s="13" customFormat="1">
      <c r="A428" s="13"/>
      <c r="B428" s="224"/>
      <c r="C428" s="225"/>
      <c r="D428" s="226" t="s">
        <v>140</v>
      </c>
      <c r="E428" s="227" t="s">
        <v>1</v>
      </c>
      <c r="F428" s="228" t="s">
        <v>211</v>
      </c>
      <c r="G428" s="225"/>
      <c r="H428" s="227" t="s">
        <v>1</v>
      </c>
      <c r="I428" s="229"/>
      <c r="J428" s="225"/>
      <c r="K428" s="225"/>
      <c r="L428" s="230"/>
      <c r="M428" s="231"/>
      <c r="N428" s="232"/>
      <c r="O428" s="232"/>
      <c r="P428" s="232"/>
      <c r="Q428" s="232"/>
      <c r="R428" s="232"/>
      <c r="S428" s="232"/>
      <c r="T428" s="23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4" t="s">
        <v>140</v>
      </c>
      <c r="AU428" s="234" t="s">
        <v>138</v>
      </c>
      <c r="AV428" s="13" t="s">
        <v>82</v>
      </c>
      <c r="AW428" s="13" t="s">
        <v>32</v>
      </c>
      <c r="AX428" s="13" t="s">
        <v>77</v>
      </c>
      <c r="AY428" s="234" t="s">
        <v>129</v>
      </c>
    </row>
    <row r="429" s="14" customFormat="1">
      <c r="A429" s="14"/>
      <c r="B429" s="235"/>
      <c r="C429" s="236"/>
      <c r="D429" s="226" t="s">
        <v>140</v>
      </c>
      <c r="E429" s="237" t="s">
        <v>1</v>
      </c>
      <c r="F429" s="238" t="s">
        <v>218</v>
      </c>
      <c r="G429" s="236"/>
      <c r="H429" s="239">
        <v>46.409999999999997</v>
      </c>
      <c r="I429" s="240"/>
      <c r="J429" s="236"/>
      <c r="K429" s="236"/>
      <c r="L429" s="241"/>
      <c r="M429" s="242"/>
      <c r="N429" s="243"/>
      <c r="O429" s="243"/>
      <c r="P429" s="243"/>
      <c r="Q429" s="243"/>
      <c r="R429" s="243"/>
      <c r="S429" s="243"/>
      <c r="T429" s="24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5" t="s">
        <v>140</v>
      </c>
      <c r="AU429" s="245" t="s">
        <v>138</v>
      </c>
      <c r="AV429" s="14" t="s">
        <v>138</v>
      </c>
      <c r="AW429" s="14" t="s">
        <v>32</v>
      </c>
      <c r="AX429" s="14" t="s">
        <v>77</v>
      </c>
      <c r="AY429" s="245" t="s">
        <v>129</v>
      </c>
    </row>
    <row r="430" s="15" customFormat="1">
      <c r="A430" s="15"/>
      <c r="B430" s="246"/>
      <c r="C430" s="247"/>
      <c r="D430" s="226" t="s">
        <v>140</v>
      </c>
      <c r="E430" s="248" t="s">
        <v>1</v>
      </c>
      <c r="F430" s="249" t="s">
        <v>145</v>
      </c>
      <c r="G430" s="247"/>
      <c r="H430" s="250">
        <v>117.24</v>
      </c>
      <c r="I430" s="251"/>
      <c r="J430" s="247"/>
      <c r="K430" s="247"/>
      <c r="L430" s="252"/>
      <c r="M430" s="253"/>
      <c r="N430" s="254"/>
      <c r="O430" s="254"/>
      <c r="P430" s="254"/>
      <c r="Q430" s="254"/>
      <c r="R430" s="254"/>
      <c r="S430" s="254"/>
      <c r="T430" s="25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6" t="s">
        <v>140</v>
      </c>
      <c r="AU430" s="256" t="s">
        <v>138</v>
      </c>
      <c r="AV430" s="15" t="s">
        <v>137</v>
      </c>
      <c r="AW430" s="15" t="s">
        <v>32</v>
      </c>
      <c r="AX430" s="15" t="s">
        <v>82</v>
      </c>
      <c r="AY430" s="256" t="s">
        <v>129</v>
      </c>
    </row>
    <row r="431" s="2" customFormat="1" ht="24.15" customHeight="1">
      <c r="A431" s="38"/>
      <c r="B431" s="39"/>
      <c r="C431" s="257" t="s">
        <v>721</v>
      </c>
      <c r="D431" s="257" t="s">
        <v>225</v>
      </c>
      <c r="E431" s="258" t="s">
        <v>722</v>
      </c>
      <c r="F431" s="259" t="s">
        <v>723</v>
      </c>
      <c r="G431" s="260" t="s">
        <v>135</v>
      </c>
      <c r="H431" s="261">
        <v>131.71899999999999</v>
      </c>
      <c r="I431" s="262"/>
      <c r="J431" s="263">
        <f>ROUND(I431*H431,2)</f>
        <v>0</v>
      </c>
      <c r="K431" s="259" t="s">
        <v>136</v>
      </c>
      <c r="L431" s="264"/>
      <c r="M431" s="265" t="s">
        <v>1</v>
      </c>
      <c r="N431" s="266" t="s">
        <v>43</v>
      </c>
      <c r="O431" s="91"/>
      <c r="P431" s="220">
        <f>O431*H431</f>
        <v>0</v>
      </c>
      <c r="Q431" s="220">
        <v>0.00013999999999999999</v>
      </c>
      <c r="R431" s="220">
        <f>Q431*H431</f>
        <v>0.018440659999999998</v>
      </c>
      <c r="S431" s="220">
        <v>0</v>
      </c>
      <c r="T431" s="221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2" t="s">
        <v>302</v>
      </c>
      <c r="AT431" s="222" t="s">
        <v>225</v>
      </c>
      <c r="AU431" s="222" t="s">
        <v>138</v>
      </c>
      <c r="AY431" s="17" t="s">
        <v>129</v>
      </c>
      <c r="BE431" s="223">
        <f>IF(N431="základní",J431,0)</f>
        <v>0</v>
      </c>
      <c r="BF431" s="223">
        <f>IF(N431="snížená",J431,0)</f>
        <v>0</v>
      </c>
      <c r="BG431" s="223">
        <f>IF(N431="zákl. přenesená",J431,0)</f>
        <v>0</v>
      </c>
      <c r="BH431" s="223">
        <f>IF(N431="sníž. přenesená",J431,0)</f>
        <v>0</v>
      </c>
      <c r="BI431" s="223">
        <f>IF(N431="nulová",J431,0)</f>
        <v>0</v>
      </c>
      <c r="BJ431" s="17" t="s">
        <v>138</v>
      </c>
      <c r="BK431" s="223">
        <f>ROUND(I431*H431,2)</f>
        <v>0</v>
      </c>
      <c r="BL431" s="17" t="s">
        <v>224</v>
      </c>
      <c r="BM431" s="222" t="s">
        <v>724</v>
      </c>
    </row>
    <row r="432" s="14" customFormat="1">
      <c r="A432" s="14"/>
      <c r="B432" s="235"/>
      <c r="C432" s="236"/>
      <c r="D432" s="226" t="s">
        <v>140</v>
      </c>
      <c r="E432" s="236"/>
      <c r="F432" s="238" t="s">
        <v>725</v>
      </c>
      <c r="G432" s="236"/>
      <c r="H432" s="239">
        <v>131.71899999999999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5" t="s">
        <v>140</v>
      </c>
      <c r="AU432" s="245" t="s">
        <v>138</v>
      </c>
      <c r="AV432" s="14" t="s">
        <v>138</v>
      </c>
      <c r="AW432" s="14" t="s">
        <v>4</v>
      </c>
      <c r="AX432" s="14" t="s">
        <v>82</v>
      </c>
      <c r="AY432" s="245" t="s">
        <v>129</v>
      </c>
    </row>
    <row r="433" s="2" customFormat="1" ht="24.15" customHeight="1">
      <c r="A433" s="38"/>
      <c r="B433" s="39"/>
      <c r="C433" s="211" t="s">
        <v>726</v>
      </c>
      <c r="D433" s="211" t="s">
        <v>132</v>
      </c>
      <c r="E433" s="212" t="s">
        <v>727</v>
      </c>
      <c r="F433" s="213" t="s">
        <v>728</v>
      </c>
      <c r="G433" s="214" t="s">
        <v>135</v>
      </c>
      <c r="H433" s="215">
        <v>93.280000000000001</v>
      </c>
      <c r="I433" s="216"/>
      <c r="J433" s="217">
        <f>ROUND(I433*H433,2)</f>
        <v>0</v>
      </c>
      <c r="K433" s="213" t="s">
        <v>136</v>
      </c>
      <c r="L433" s="44"/>
      <c r="M433" s="218" t="s">
        <v>1</v>
      </c>
      <c r="N433" s="219" t="s">
        <v>43</v>
      </c>
      <c r="O433" s="91"/>
      <c r="P433" s="220">
        <f>O433*H433</f>
        <v>0</v>
      </c>
      <c r="Q433" s="220">
        <v>0</v>
      </c>
      <c r="R433" s="220">
        <f>Q433*H433</f>
        <v>0</v>
      </c>
      <c r="S433" s="220">
        <v>0.01721</v>
      </c>
      <c r="T433" s="221">
        <f>S433*H433</f>
        <v>1.6053488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2" t="s">
        <v>224</v>
      </c>
      <c r="AT433" s="222" t="s">
        <v>132</v>
      </c>
      <c r="AU433" s="222" t="s">
        <v>138</v>
      </c>
      <c r="AY433" s="17" t="s">
        <v>129</v>
      </c>
      <c r="BE433" s="223">
        <f>IF(N433="základní",J433,0)</f>
        <v>0</v>
      </c>
      <c r="BF433" s="223">
        <f>IF(N433="snížená",J433,0)</f>
        <v>0</v>
      </c>
      <c r="BG433" s="223">
        <f>IF(N433="zákl. přenesená",J433,0)</f>
        <v>0</v>
      </c>
      <c r="BH433" s="223">
        <f>IF(N433="sníž. přenesená",J433,0)</f>
        <v>0</v>
      </c>
      <c r="BI433" s="223">
        <f>IF(N433="nulová",J433,0)</f>
        <v>0</v>
      </c>
      <c r="BJ433" s="17" t="s">
        <v>138</v>
      </c>
      <c r="BK433" s="223">
        <f>ROUND(I433*H433,2)</f>
        <v>0</v>
      </c>
      <c r="BL433" s="17" t="s">
        <v>224</v>
      </c>
      <c r="BM433" s="222" t="s">
        <v>729</v>
      </c>
    </row>
    <row r="434" s="13" customFormat="1">
      <c r="A434" s="13"/>
      <c r="B434" s="224"/>
      <c r="C434" s="225"/>
      <c r="D434" s="226" t="s">
        <v>140</v>
      </c>
      <c r="E434" s="227" t="s">
        <v>1</v>
      </c>
      <c r="F434" s="228" t="s">
        <v>209</v>
      </c>
      <c r="G434" s="225"/>
      <c r="H434" s="227" t="s">
        <v>1</v>
      </c>
      <c r="I434" s="229"/>
      <c r="J434" s="225"/>
      <c r="K434" s="225"/>
      <c r="L434" s="230"/>
      <c r="M434" s="231"/>
      <c r="N434" s="232"/>
      <c r="O434" s="232"/>
      <c r="P434" s="232"/>
      <c r="Q434" s="232"/>
      <c r="R434" s="232"/>
      <c r="S434" s="232"/>
      <c r="T434" s="23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4" t="s">
        <v>140</v>
      </c>
      <c r="AU434" s="234" t="s">
        <v>138</v>
      </c>
      <c r="AV434" s="13" t="s">
        <v>82</v>
      </c>
      <c r="AW434" s="13" t="s">
        <v>32</v>
      </c>
      <c r="AX434" s="13" t="s">
        <v>77</v>
      </c>
      <c r="AY434" s="234" t="s">
        <v>129</v>
      </c>
    </row>
    <row r="435" s="14" customFormat="1">
      <c r="A435" s="14"/>
      <c r="B435" s="235"/>
      <c r="C435" s="236"/>
      <c r="D435" s="226" t="s">
        <v>140</v>
      </c>
      <c r="E435" s="237" t="s">
        <v>1</v>
      </c>
      <c r="F435" s="238" t="s">
        <v>730</v>
      </c>
      <c r="G435" s="236"/>
      <c r="H435" s="239">
        <v>69.540000000000006</v>
      </c>
      <c r="I435" s="240"/>
      <c r="J435" s="236"/>
      <c r="K435" s="236"/>
      <c r="L435" s="241"/>
      <c r="M435" s="242"/>
      <c r="N435" s="243"/>
      <c r="O435" s="243"/>
      <c r="P435" s="243"/>
      <c r="Q435" s="243"/>
      <c r="R435" s="243"/>
      <c r="S435" s="243"/>
      <c r="T435" s="24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5" t="s">
        <v>140</v>
      </c>
      <c r="AU435" s="245" t="s">
        <v>138</v>
      </c>
      <c r="AV435" s="14" t="s">
        <v>138</v>
      </c>
      <c r="AW435" s="14" t="s">
        <v>32</v>
      </c>
      <c r="AX435" s="14" t="s">
        <v>77</v>
      </c>
      <c r="AY435" s="245" t="s">
        <v>129</v>
      </c>
    </row>
    <row r="436" s="13" customFormat="1">
      <c r="A436" s="13"/>
      <c r="B436" s="224"/>
      <c r="C436" s="225"/>
      <c r="D436" s="226" t="s">
        <v>140</v>
      </c>
      <c r="E436" s="227" t="s">
        <v>1</v>
      </c>
      <c r="F436" s="228" t="s">
        <v>697</v>
      </c>
      <c r="G436" s="225"/>
      <c r="H436" s="227" t="s">
        <v>1</v>
      </c>
      <c r="I436" s="229"/>
      <c r="J436" s="225"/>
      <c r="K436" s="225"/>
      <c r="L436" s="230"/>
      <c r="M436" s="231"/>
      <c r="N436" s="232"/>
      <c r="O436" s="232"/>
      <c r="P436" s="232"/>
      <c r="Q436" s="232"/>
      <c r="R436" s="232"/>
      <c r="S436" s="232"/>
      <c r="T436" s="23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4" t="s">
        <v>140</v>
      </c>
      <c r="AU436" s="234" t="s">
        <v>138</v>
      </c>
      <c r="AV436" s="13" t="s">
        <v>82</v>
      </c>
      <c r="AW436" s="13" t="s">
        <v>32</v>
      </c>
      <c r="AX436" s="13" t="s">
        <v>77</v>
      </c>
      <c r="AY436" s="234" t="s">
        <v>129</v>
      </c>
    </row>
    <row r="437" s="14" customFormat="1">
      <c r="A437" s="14"/>
      <c r="B437" s="235"/>
      <c r="C437" s="236"/>
      <c r="D437" s="226" t="s">
        <v>140</v>
      </c>
      <c r="E437" s="237" t="s">
        <v>1</v>
      </c>
      <c r="F437" s="238" t="s">
        <v>731</v>
      </c>
      <c r="G437" s="236"/>
      <c r="H437" s="239">
        <v>23.739999999999998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5" t="s">
        <v>140</v>
      </c>
      <c r="AU437" s="245" t="s">
        <v>138</v>
      </c>
      <c r="AV437" s="14" t="s">
        <v>138</v>
      </c>
      <c r="AW437" s="14" t="s">
        <v>32</v>
      </c>
      <c r="AX437" s="14" t="s">
        <v>77</v>
      </c>
      <c r="AY437" s="245" t="s">
        <v>129</v>
      </c>
    </row>
    <row r="438" s="15" customFormat="1">
      <c r="A438" s="15"/>
      <c r="B438" s="246"/>
      <c r="C438" s="247"/>
      <c r="D438" s="226" t="s">
        <v>140</v>
      </c>
      <c r="E438" s="248" t="s">
        <v>1</v>
      </c>
      <c r="F438" s="249" t="s">
        <v>145</v>
      </c>
      <c r="G438" s="247"/>
      <c r="H438" s="250">
        <v>93.280000000000001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56" t="s">
        <v>140</v>
      </c>
      <c r="AU438" s="256" t="s">
        <v>138</v>
      </c>
      <c r="AV438" s="15" t="s">
        <v>137</v>
      </c>
      <c r="AW438" s="15" t="s">
        <v>32</v>
      </c>
      <c r="AX438" s="15" t="s">
        <v>82</v>
      </c>
      <c r="AY438" s="256" t="s">
        <v>129</v>
      </c>
    </row>
    <row r="439" s="2" customFormat="1" ht="24.15" customHeight="1">
      <c r="A439" s="38"/>
      <c r="B439" s="39"/>
      <c r="C439" s="211" t="s">
        <v>732</v>
      </c>
      <c r="D439" s="211" t="s">
        <v>132</v>
      </c>
      <c r="E439" s="212" t="s">
        <v>733</v>
      </c>
      <c r="F439" s="213" t="s">
        <v>734</v>
      </c>
      <c r="G439" s="214" t="s">
        <v>187</v>
      </c>
      <c r="H439" s="215">
        <v>5</v>
      </c>
      <c r="I439" s="216"/>
      <c r="J439" s="217">
        <f>ROUND(I439*H439,2)</f>
        <v>0</v>
      </c>
      <c r="K439" s="213" t="s">
        <v>136</v>
      </c>
      <c r="L439" s="44"/>
      <c r="M439" s="218" t="s">
        <v>1</v>
      </c>
      <c r="N439" s="219" t="s">
        <v>43</v>
      </c>
      <c r="O439" s="91"/>
      <c r="P439" s="220">
        <f>O439*H439</f>
        <v>0</v>
      </c>
      <c r="Q439" s="220">
        <v>3.0000000000000001E-05</v>
      </c>
      <c r="R439" s="220">
        <f>Q439*H439</f>
        <v>0.00015000000000000001</v>
      </c>
      <c r="S439" s="220">
        <v>0</v>
      </c>
      <c r="T439" s="221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2" t="s">
        <v>224</v>
      </c>
      <c r="AT439" s="222" t="s">
        <v>132</v>
      </c>
      <c r="AU439" s="222" t="s">
        <v>138</v>
      </c>
      <c r="AY439" s="17" t="s">
        <v>129</v>
      </c>
      <c r="BE439" s="223">
        <f>IF(N439="základní",J439,0)</f>
        <v>0</v>
      </c>
      <c r="BF439" s="223">
        <f>IF(N439="snížená",J439,0)</f>
        <v>0</v>
      </c>
      <c r="BG439" s="223">
        <f>IF(N439="zákl. přenesená",J439,0)</f>
        <v>0</v>
      </c>
      <c r="BH439" s="223">
        <f>IF(N439="sníž. přenesená",J439,0)</f>
        <v>0</v>
      </c>
      <c r="BI439" s="223">
        <f>IF(N439="nulová",J439,0)</f>
        <v>0</v>
      </c>
      <c r="BJ439" s="17" t="s">
        <v>138</v>
      </c>
      <c r="BK439" s="223">
        <f>ROUND(I439*H439,2)</f>
        <v>0</v>
      </c>
      <c r="BL439" s="17" t="s">
        <v>224</v>
      </c>
      <c r="BM439" s="222" t="s">
        <v>735</v>
      </c>
    </row>
    <row r="440" s="2" customFormat="1" ht="24.15" customHeight="1">
      <c r="A440" s="38"/>
      <c r="B440" s="39"/>
      <c r="C440" s="257" t="s">
        <v>736</v>
      </c>
      <c r="D440" s="257" t="s">
        <v>225</v>
      </c>
      <c r="E440" s="258" t="s">
        <v>737</v>
      </c>
      <c r="F440" s="259" t="s">
        <v>738</v>
      </c>
      <c r="G440" s="260" t="s">
        <v>187</v>
      </c>
      <c r="H440" s="261">
        <v>5</v>
      </c>
      <c r="I440" s="262"/>
      <c r="J440" s="263">
        <f>ROUND(I440*H440,2)</f>
        <v>0</v>
      </c>
      <c r="K440" s="259" t="s">
        <v>136</v>
      </c>
      <c r="L440" s="264"/>
      <c r="M440" s="265" t="s">
        <v>1</v>
      </c>
      <c r="N440" s="266" t="s">
        <v>43</v>
      </c>
      <c r="O440" s="91"/>
      <c r="P440" s="220">
        <f>O440*H440</f>
        <v>0</v>
      </c>
      <c r="Q440" s="220">
        <v>0.00089999999999999998</v>
      </c>
      <c r="R440" s="220">
        <f>Q440*H440</f>
        <v>0.0044999999999999997</v>
      </c>
      <c r="S440" s="220">
        <v>0</v>
      </c>
      <c r="T440" s="221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2" t="s">
        <v>302</v>
      </c>
      <c r="AT440" s="222" t="s">
        <v>225</v>
      </c>
      <c r="AU440" s="222" t="s">
        <v>138</v>
      </c>
      <c r="AY440" s="17" t="s">
        <v>129</v>
      </c>
      <c r="BE440" s="223">
        <f>IF(N440="základní",J440,0)</f>
        <v>0</v>
      </c>
      <c r="BF440" s="223">
        <f>IF(N440="snížená",J440,0)</f>
        <v>0</v>
      </c>
      <c r="BG440" s="223">
        <f>IF(N440="zákl. přenesená",J440,0)</f>
        <v>0</v>
      </c>
      <c r="BH440" s="223">
        <f>IF(N440="sníž. přenesená",J440,0)</f>
        <v>0</v>
      </c>
      <c r="BI440" s="223">
        <f>IF(N440="nulová",J440,0)</f>
        <v>0</v>
      </c>
      <c r="BJ440" s="17" t="s">
        <v>138</v>
      </c>
      <c r="BK440" s="223">
        <f>ROUND(I440*H440,2)</f>
        <v>0</v>
      </c>
      <c r="BL440" s="17" t="s">
        <v>224</v>
      </c>
      <c r="BM440" s="222" t="s">
        <v>739</v>
      </c>
    </row>
    <row r="441" s="2" customFormat="1" ht="24.15" customHeight="1">
      <c r="A441" s="38"/>
      <c r="B441" s="39"/>
      <c r="C441" s="211" t="s">
        <v>740</v>
      </c>
      <c r="D441" s="211" t="s">
        <v>132</v>
      </c>
      <c r="E441" s="212" t="s">
        <v>741</v>
      </c>
      <c r="F441" s="213" t="s">
        <v>742</v>
      </c>
      <c r="G441" s="214" t="s">
        <v>296</v>
      </c>
      <c r="H441" s="215">
        <v>1.8560000000000001</v>
      </c>
      <c r="I441" s="216"/>
      <c r="J441" s="217">
        <f>ROUND(I441*H441,2)</f>
        <v>0</v>
      </c>
      <c r="K441" s="213" t="s">
        <v>136</v>
      </c>
      <c r="L441" s="44"/>
      <c r="M441" s="218" t="s">
        <v>1</v>
      </c>
      <c r="N441" s="219" t="s">
        <v>43</v>
      </c>
      <c r="O441" s="91"/>
      <c r="P441" s="220">
        <f>O441*H441</f>
        <v>0</v>
      </c>
      <c r="Q441" s="220">
        <v>0</v>
      </c>
      <c r="R441" s="220">
        <f>Q441*H441</f>
        <v>0</v>
      </c>
      <c r="S441" s="220">
        <v>0</v>
      </c>
      <c r="T441" s="221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2" t="s">
        <v>224</v>
      </c>
      <c r="AT441" s="222" t="s">
        <v>132</v>
      </c>
      <c r="AU441" s="222" t="s">
        <v>138</v>
      </c>
      <c r="AY441" s="17" t="s">
        <v>129</v>
      </c>
      <c r="BE441" s="223">
        <f>IF(N441="základní",J441,0)</f>
        <v>0</v>
      </c>
      <c r="BF441" s="223">
        <f>IF(N441="snížená",J441,0)</f>
        <v>0</v>
      </c>
      <c r="BG441" s="223">
        <f>IF(N441="zákl. přenesená",J441,0)</f>
        <v>0</v>
      </c>
      <c r="BH441" s="223">
        <f>IF(N441="sníž. přenesená",J441,0)</f>
        <v>0</v>
      </c>
      <c r="BI441" s="223">
        <f>IF(N441="nulová",J441,0)</f>
        <v>0</v>
      </c>
      <c r="BJ441" s="17" t="s">
        <v>138</v>
      </c>
      <c r="BK441" s="223">
        <f>ROUND(I441*H441,2)</f>
        <v>0</v>
      </c>
      <c r="BL441" s="17" t="s">
        <v>224</v>
      </c>
      <c r="BM441" s="222" t="s">
        <v>743</v>
      </c>
    </row>
    <row r="442" s="12" customFormat="1" ht="22.8" customHeight="1">
      <c r="A442" s="12"/>
      <c r="B442" s="195"/>
      <c r="C442" s="196"/>
      <c r="D442" s="197" t="s">
        <v>76</v>
      </c>
      <c r="E442" s="209" t="s">
        <v>744</v>
      </c>
      <c r="F442" s="209" t="s">
        <v>745</v>
      </c>
      <c r="G442" s="196"/>
      <c r="H442" s="196"/>
      <c r="I442" s="199"/>
      <c r="J442" s="210">
        <f>BK442</f>
        <v>0</v>
      </c>
      <c r="K442" s="196"/>
      <c r="L442" s="201"/>
      <c r="M442" s="202"/>
      <c r="N442" s="203"/>
      <c r="O442" s="203"/>
      <c r="P442" s="204">
        <f>SUM(P443:P461)</f>
        <v>0</v>
      </c>
      <c r="Q442" s="203"/>
      <c r="R442" s="204">
        <f>SUM(R443:R461)</f>
        <v>0.22349999999999998</v>
      </c>
      <c r="S442" s="203"/>
      <c r="T442" s="205">
        <f>SUM(T443:T461)</f>
        <v>0.28800000000000003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06" t="s">
        <v>138</v>
      </c>
      <c r="AT442" s="207" t="s">
        <v>76</v>
      </c>
      <c r="AU442" s="207" t="s">
        <v>82</v>
      </c>
      <c r="AY442" s="206" t="s">
        <v>129</v>
      </c>
      <c r="BK442" s="208">
        <f>SUM(BK443:BK461)</f>
        <v>0</v>
      </c>
    </row>
    <row r="443" s="2" customFormat="1" ht="24.15" customHeight="1">
      <c r="A443" s="38"/>
      <c r="B443" s="39"/>
      <c r="C443" s="211" t="s">
        <v>746</v>
      </c>
      <c r="D443" s="211" t="s">
        <v>132</v>
      </c>
      <c r="E443" s="212" t="s">
        <v>747</v>
      </c>
      <c r="F443" s="213" t="s">
        <v>748</v>
      </c>
      <c r="G443" s="214" t="s">
        <v>187</v>
      </c>
      <c r="H443" s="215">
        <v>5</v>
      </c>
      <c r="I443" s="216"/>
      <c r="J443" s="217">
        <f>ROUND(I443*H443,2)</f>
        <v>0</v>
      </c>
      <c r="K443" s="213" t="s">
        <v>136</v>
      </c>
      <c r="L443" s="44"/>
      <c r="M443" s="218" t="s">
        <v>1</v>
      </c>
      <c r="N443" s="219" t="s">
        <v>43</v>
      </c>
      <c r="O443" s="91"/>
      <c r="P443" s="220">
        <f>O443*H443</f>
        <v>0</v>
      </c>
      <c r="Q443" s="220">
        <v>0</v>
      </c>
      <c r="R443" s="220">
        <f>Q443*H443</f>
        <v>0</v>
      </c>
      <c r="S443" s="220">
        <v>0</v>
      </c>
      <c r="T443" s="221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2" t="s">
        <v>224</v>
      </c>
      <c r="AT443" s="222" t="s">
        <v>132</v>
      </c>
      <c r="AU443" s="222" t="s">
        <v>138</v>
      </c>
      <c r="AY443" s="17" t="s">
        <v>129</v>
      </c>
      <c r="BE443" s="223">
        <f>IF(N443="základní",J443,0)</f>
        <v>0</v>
      </c>
      <c r="BF443" s="223">
        <f>IF(N443="snížená",J443,0)</f>
        <v>0</v>
      </c>
      <c r="BG443" s="223">
        <f>IF(N443="zákl. přenesená",J443,0)</f>
        <v>0</v>
      </c>
      <c r="BH443" s="223">
        <f>IF(N443="sníž. přenesená",J443,0)</f>
        <v>0</v>
      </c>
      <c r="BI443" s="223">
        <f>IF(N443="nulová",J443,0)</f>
        <v>0</v>
      </c>
      <c r="BJ443" s="17" t="s">
        <v>138</v>
      </c>
      <c r="BK443" s="223">
        <f>ROUND(I443*H443,2)</f>
        <v>0</v>
      </c>
      <c r="BL443" s="17" t="s">
        <v>224</v>
      </c>
      <c r="BM443" s="222" t="s">
        <v>749</v>
      </c>
    </row>
    <row r="444" s="13" customFormat="1">
      <c r="A444" s="13"/>
      <c r="B444" s="224"/>
      <c r="C444" s="225"/>
      <c r="D444" s="226" t="s">
        <v>140</v>
      </c>
      <c r="E444" s="227" t="s">
        <v>1</v>
      </c>
      <c r="F444" s="228" t="s">
        <v>750</v>
      </c>
      <c r="G444" s="225"/>
      <c r="H444" s="227" t="s">
        <v>1</v>
      </c>
      <c r="I444" s="229"/>
      <c r="J444" s="225"/>
      <c r="K444" s="225"/>
      <c r="L444" s="230"/>
      <c r="M444" s="231"/>
      <c r="N444" s="232"/>
      <c r="O444" s="232"/>
      <c r="P444" s="232"/>
      <c r="Q444" s="232"/>
      <c r="R444" s="232"/>
      <c r="S444" s="232"/>
      <c r="T444" s="23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4" t="s">
        <v>140</v>
      </c>
      <c r="AU444" s="234" t="s">
        <v>138</v>
      </c>
      <c r="AV444" s="13" t="s">
        <v>82</v>
      </c>
      <c r="AW444" s="13" t="s">
        <v>32</v>
      </c>
      <c r="AX444" s="13" t="s">
        <v>77</v>
      </c>
      <c r="AY444" s="234" t="s">
        <v>129</v>
      </c>
    </row>
    <row r="445" s="14" customFormat="1">
      <c r="A445" s="14"/>
      <c r="B445" s="235"/>
      <c r="C445" s="236"/>
      <c r="D445" s="226" t="s">
        <v>140</v>
      </c>
      <c r="E445" s="237" t="s">
        <v>1</v>
      </c>
      <c r="F445" s="238" t="s">
        <v>161</v>
      </c>
      <c r="G445" s="236"/>
      <c r="H445" s="239">
        <v>5</v>
      </c>
      <c r="I445" s="240"/>
      <c r="J445" s="236"/>
      <c r="K445" s="236"/>
      <c r="L445" s="241"/>
      <c r="M445" s="242"/>
      <c r="N445" s="243"/>
      <c r="O445" s="243"/>
      <c r="P445" s="243"/>
      <c r="Q445" s="243"/>
      <c r="R445" s="243"/>
      <c r="S445" s="243"/>
      <c r="T445" s="24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5" t="s">
        <v>140</v>
      </c>
      <c r="AU445" s="245" t="s">
        <v>138</v>
      </c>
      <c r="AV445" s="14" t="s">
        <v>138</v>
      </c>
      <c r="AW445" s="14" t="s">
        <v>32</v>
      </c>
      <c r="AX445" s="14" t="s">
        <v>82</v>
      </c>
      <c r="AY445" s="245" t="s">
        <v>129</v>
      </c>
    </row>
    <row r="446" s="2" customFormat="1" ht="24.15" customHeight="1">
      <c r="A446" s="38"/>
      <c r="B446" s="39"/>
      <c r="C446" s="257" t="s">
        <v>751</v>
      </c>
      <c r="D446" s="257" t="s">
        <v>225</v>
      </c>
      <c r="E446" s="258" t="s">
        <v>752</v>
      </c>
      <c r="F446" s="259" t="s">
        <v>753</v>
      </c>
      <c r="G446" s="260" t="s">
        <v>187</v>
      </c>
      <c r="H446" s="261">
        <v>5</v>
      </c>
      <c r="I446" s="262"/>
      <c r="J446" s="263">
        <f>ROUND(I446*H446,2)</f>
        <v>0</v>
      </c>
      <c r="K446" s="259" t="s">
        <v>136</v>
      </c>
      <c r="L446" s="264"/>
      <c r="M446" s="265" t="s">
        <v>1</v>
      </c>
      <c r="N446" s="266" t="s">
        <v>43</v>
      </c>
      <c r="O446" s="91"/>
      <c r="P446" s="220">
        <f>O446*H446</f>
        <v>0</v>
      </c>
      <c r="Q446" s="220">
        <v>0.016</v>
      </c>
      <c r="R446" s="220">
        <f>Q446*H446</f>
        <v>0.080000000000000002</v>
      </c>
      <c r="S446" s="220">
        <v>0</v>
      </c>
      <c r="T446" s="221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2" t="s">
        <v>302</v>
      </c>
      <c r="AT446" s="222" t="s">
        <v>225</v>
      </c>
      <c r="AU446" s="222" t="s">
        <v>138</v>
      </c>
      <c r="AY446" s="17" t="s">
        <v>129</v>
      </c>
      <c r="BE446" s="223">
        <f>IF(N446="základní",J446,0)</f>
        <v>0</v>
      </c>
      <c r="BF446" s="223">
        <f>IF(N446="snížená",J446,0)</f>
        <v>0</v>
      </c>
      <c r="BG446" s="223">
        <f>IF(N446="zákl. přenesená",J446,0)</f>
        <v>0</v>
      </c>
      <c r="BH446" s="223">
        <f>IF(N446="sníž. přenesená",J446,0)</f>
        <v>0</v>
      </c>
      <c r="BI446" s="223">
        <f>IF(N446="nulová",J446,0)</f>
        <v>0</v>
      </c>
      <c r="BJ446" s="17" t="s">
        <v>138</v>
      </c>
      <c r="BK446" s="223">
        <f>ROUND(I446*H446,2)</f>
        <v>0</v>
      </c>
      <c r="BL446" s="17" t="s">
        <v>224</v>
      </c>
      <c r="BM446" s="222" t="s">
        <v>754</v>
      </c>
    </row>
    <row r="447" s="2" customFormat="1" ht="24.15" customHeight="1">
      <c r="A447" s="38"/>
      <c r="B447" s="39"/>
      <c r="C447" s="211" t="s">
        <v>755</v>
      </c>
      <c r="D447" s="211" t="s">
        <v>132</v>
      </c>
      <c r="E447" s="212" t="s">
        <v>756</v>
      </c>
      <c r="F447" s="213" t="s">
        <v>757</v>
      </c>
      <c r="G447" s="214" t="s">
        <v>187</v>
      </c>
      <c r="H447" s="215">
        <v>5</v>
      </c>
      <c r="I447" s="216"/>
      <c r="J447" s="217">
        <f>ROUND(I447*H447,2)</f>
        <v>0</v>
      </c>
      <c r="K447" s="213" t="s">
        <v>136</v>
      </c>
      <c r="L447" s="44"/>
      <c r="M447" s="218" t="s">
        <v>1</v>
      </c>
      <c r="N447" s="219" t="s">
        <v>43</v>
      </c>
      <c r="O447" s="91"/>
      <c r="P447" s="220">
        <f>O447*H447</f>
        <v>0</v>
      </c>
      <c r="Q447" s="220">
        <v>0</v>
      </c>
      <c r="R447" s="220">
        <f>Q447*H447</f>
        <v>0</v>
      </c>
      <c r="S447" s="220">
        <v>0</v>
      </c>
      <c r="T447" s="221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2" t="s">
        <v>224</v>
      </c>
      <c r="AT447" s="222" t="s">
        <v>132</v>
      </c>
      <c r="AU447" s="222" t="s">
        <v>138</v>
      </c>
      <c r="AY447" s="17" t="s">
        <v>129</v>
      </c>
      <c r="BE447" s="223">
        <f>IF(N447="základní",J447,0)</f>
        <v>0</v>
      </c>
      <c r="BF447" s="223">
        <f>IF(N447="snížená",J447,0)</f>
        <v>0</v>
      </c>
      <c r="BG447" s="223">
        <f>IF(N447="zákl. přenesená",J447,0)</f>
        <v>0</v>
      </c>
      <c r="BH447" s="223">
        <f>IF(N447="sníž. přenesená",J447,0)</f>
        <v>0</v>
      </c>
      <c r="BI447" s="223">
        <f>IF(N447="nulová",J447,0)</f>
        <v>0</v>
      </c>
      <c r="BJ447" s="17" t="s">
        <v>138</v>
      </c>
      <c r="BK447" s="223">
        <f>ROUND(I447*H447,2)</f>
        <v>0</v>
      </c>
      <c r="BL447" s="17" t="s">
        <v>224</v>
      </c>
      <c r="BM447" s="222" t="s">
        <v>758</v>
      </c>
    </row>
    <row r="448" s="13" customFormat="1">
      <c r="A448" s="13"/>
      <c r="B448" s="224"/>
      <c r="C448" s="225"/>
      <c r="D448" s="226" t="s">
        <v>140</v>
      </c>
      <c r="E448" s="227" t="s">
        <v>1</v>
      </c>
      <c r="F448" s="228" t="s">
        <v>759</v>
      </c>
      <c r="G448" s="225"/>
      <c r="H448" s="227" t="s">
        <v>1</v>
      </c>
      <c r="I448" s="229"/>
      <c r="J448" s="225"/>
      <c r="K448" s="225"/>
      <c r="L448" s="230"/>
      <c r="M448" s="231"/>
      <c r="N448" s="232"/>
      <c r="O448" s="232"/>
      <c r="P448" s="232"/>
      <c r="Q448" s="232"/>
      <c r="R448" s="232"/>
      <c r="S448" s="232"/>
      <c r="T448" s="23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4" t="s">
        <v>140</v>
      </c>
      <c r="AU448" s="234" t="s">
        <v>138</v>
      </c>
      <c r="AV448" s="13" t="s">
        <v>82</v>
      </c>
      <c r="AW448" s="13" t="s">
        <v>32</v>
      </c>
      <c r="AX448" s="13" t="s">
        <v>77</v>
      </c>
      <c r="AY448" s="234" t="s">
        <v>129</v>
      </c>
    </row>
    <row r="449" s="14" customFormat="1">
      <c r="A449" s="14"/>
      <c r="B449" s="235"/>
      <c r="C449" s="236"/>
      <c r="D449" s="226" t="s">
        <v>140</v>
      </c>
      <c r="E449" s="237" t="s">
        <v>1</v>
      </c>
      <c r="F449" s="238" t="s">
        <v>161</v>
      </c>
      <c r="G449" s="236"/>
      <c r="H449" s="239">
        <v>5</v>
      </c>
      <c r="I449" s="240"/>
      <c r="J449" s="236"/>
      <c r="K449" s="236"/>
      <c r="L449" s="241"/>
      <c r="M449" s="242"/>
      <c r="N449" s="243"/>
      <c r="O449" s="243"/>
      <c r="P449" s="243"/>
      <c r="Q449" s="243"/>
      <c r="R449" s="243"/>
      <c r="S449" s="243"/>
      <c r="T449" s="24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5" t="s">
        <v>140</v>
      </c>
      <c r="AU449" s="245" t="s">
        <v>138</v>
      </c>
      <c r="AV449" s="14" t="s">
        <v>138</v>
      </c>
      <c r="AW449" s="14" t="s">
        <v>32</v>
      </c>
      <c r="AX449" s="14" t="s">
        <v>82</v>
      </c>
      <c r="AY449" s="245" t="s">
        <v>129</v>
      </c>
    </row>
    <row r="450" s="2" customFormat="1" ht="33" customHeight="1">
      <c r="A450" s="38"/>
      <c r="B450" s="39"/>
      <c r="C450" s="257" t="s">
        <v>760</v>
      </c>
      <c r="D450" s="257" t="s">
        <v>225</v>
      </c>
      <c r="E450" s="258" t="s">
        <v>761</v>
      </c>
      <c r="F450" s="259" t="s">
        <v>762</v>
      </c>
      <c r="G450" s="260" t="s">
        <v>187</v>
      </c>
      <c r="H450" s="261">
        <v>5</v>
      </c>
      <c r="I450" s="262"/>
      <c r="J450" s="263">
        <f>ROUND(I450*H450,2)</f>
        <v>0</v>
      </c>
      <c r="K450" s="259" t="s">
        <v>136</v>
      </c>
      <c r="L450" s="264"/>
      <c r="M450" s="265" t="s">
        <v>1</v>
      </c>
      <c r="N450" s="266" t="s">
        <v>43</v>
      </c>
      <c r="O450" s="91"/>
      <c r="P450" s="220">
        <f>O450*H450</f>
        <v>0</v>
      </c>
      <c r="Q450" s="220">
        <v>0.024299999999999999</v>
      </c>
      <c r="R450" s="220">
        <f>Q450*H450</f>
        <v>0.1215</v>
      </c>
      <c r="S450" s="220">
        <v>0</v>
      </c>
      <c r="T450" s="221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2" t="s">
        <v>302</v>
      </c>
      <c r="AT450" s="222" t="s">
        <v>225</v>
      </c>
      <c r="AU450" s="222" t="s">
        <v>138</v>
      </c>
      <c r="AY450" s="17" t="s">
        <v>129</v>
      </c>
      <c r="BE450" s="223">
        <f>IF(N450="základní",J450,0)</f>
        <v>0</v>
      </c>
      <c r="BF450" s="223">
        <f>IF(N450="snížená",J450,0)</f>
        <v>0</v>
      </c>
      <c r="BG450" s="223">
        <f>IF(N450="zákl. přenesená",J450,0)</f>
        <v>0</v>
      </c>
      <c r="BH450" s="223">
        <f>IF(N450="sníž. přenesená",J450,0)</f>
        <v>0</v>
      </c>
      <c r="BI450" s="223">
        <f>IF(N450="nulová",J450,0)</f>
        <v>0</v>
      </c>
      <c r="BJ450" s="17" t="s">
        <v>138</v>
      </c>
      <c r="BK450" s="223">
        <f>ROUND(I450*H450,2)</f>
        <v>0</v>
      </c>
      <c r="BL450" s="17" t="s">
        <v>224</v>
      </c>
      <c r="BM450" s="222" t="s">
        <v>763</v>
      </c>
    </row>
    <row r="451" s="2" customFormat="1" ht="21.75" customHeight="1">
      <c r="A451" s="38"/>
      <c r="B451" s="39"/>
      <c r="C451" s="211" t="s">
        <v>764</v>
      </c>
      <c r="D451" s="211" t="s">
        <v>132</v>
      </c>
      <c r="E451" s="212" t="s">
        <v>765</v>
      </c>
      <c r="F451" s="213" t="s">
        <v>766</v>
      </c>
      <c r="G451" s="214" t="s">
        <v>187</v>
      </c>
      <c r="H451" s="215">
        <v>10</v>
      </c>
      <c r="I451" s="216"/>
      <c r="J451" s="217">
        <f>ROUND(I451*H451,2)</f>
        <v>0</v>
      </c>
      <c r="K451" s="213" t="s">
        <v>136</v>
      </c>
      <c r="L451" s="44"/>
      <c r="M451" s="218" t="s">
        <v>1</v>
      </c>
      <c r="N451" s="219" t="s">
        <v>43</v>
      </c>
      <c r="O451" s="91"/>
      <c r="P451" s="220">
        <f>O451*H451</f>
        <v>0</v>
      </c>
      <c r="Q451" s="220">
        <v>0</v>
      </c>
      <c r="R451" s="220">
        <f>Q451*H451</f>
        <v>0</v>
      </c>
      <c r="S451" s="220">
        <v>0</v>
      </c>
      <c r="T451" s="221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2" t="s">
        <v>224</v>
      </c>
      <c r="AT451" s="222" t="s">
        <v>132</v>
      </c>
      <c r="AU451" s="222" t="s">
        <v>138</v>
      </c>
      <c r="AY451" s="17" t="s">
        <v>129</v>
      </c>
      <c r="BE451" s="223">
        <f>IF(N451="základní",J451,0)</f>
        <v>0</v>
      </c>
      <c r="BF451" s="223">
        <f>IF(N451="snížená",J451,0)</f>
        <v>0</v>
      </c>
      <c r="BG451" s="223">
        <f>IF(N451="zákl. přenesená",J451,0)</f>
        <v>0</v>
      </c>
      <c r="BH451" s="223">
        <f>IF(N451="sníž. přenesená",J451,0)</f>
        <v>0</v>
      </c>
      <c r="BI451" s="223">
        <f>IF(N451="nulová",J451,0)</f>
        <v>0</v>
      </c>
      <c r="BJ451" s="17" t="s">
        <v>138</v>
      </c>
      <c r="BK451" s="223">
        <f>ROUND(I451*H451,2)</f>
        <v>0</v>
      </c>
      <c r="BL451" s="17" t="s">
        <v>224</v>
      </c>
      <c r="BM451" s="222" t="s">
        <v>767</v>
      </c>
    </row>
    <row r="452" s="13" customFormat="1">
      <c r="A452" s="13"/>
      <c r="B452" s="224"/>
      <c r="C452" s="225"/>
      <c r="D452" s="226" t="s">
        <v>140</v>
      </c>
      <c r="E452" s="227" t="s">
        <v>1</v>
      </c>
      <c r="F452" s="228" t="s">
        <v>155</v>
      </c>
      <c r="G452" s="225"/>
      <c r="H452" s="227" t="s">
        <v>1</v>
      </c>
      <c r="I452" s="229"/>
      <c r="J452" s="225"/>
      <c r="K452" s="225"/>
      <c r="L452" s="230"/>
      <c r="M452" s="231"/>
      <c r="N452" s="232"/>
      <c r="O452" s="232"/>
      <c r="P452" s="232"/>
      <c r="Q452" s="232"/>
      <c r="R452" s="232"/>
      <c r="S452" s="232"/>
      <c r="T452" s="23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4" t="s">
        <v>140</v>
      </c>
      <c r="AU452" s="234" t="s">
        <v>138</v>
      </c>
      <c r="AV452" s="13" t="s">
        <v>82</v>
      </c>
      <c r="AW452" s="13" t="s">
        <v>32</v>
      </c>
      <c r="AX452" s="13" t="s">
        <v>77</v>
      </c>
      <c r="AY452" s="234" t="s">
        <v>129</v>
      </c>
    </row>
    <row r="453" s="14" customFormat="1">
      <c r="A453" s="14"/>
      <c r="B453" s="235"/>
      <c r="C453" s="236"/>
      <c r="D453" s="226" t="s">
        <v>140</v>
      </c>
      <c r="E453" s="237" t="s">
        <v>1</v>
      </c>
      <c r="F453" s="238" t="s">
        <v>189</v>
      </c>
      <c r="G453" s="236"/>
      <c r="H453" s="239">
        <v>10</v>
      </c>
      <c r="I453" s="240"/>
      <c r="J453" s="236"/>
      <c r="K453" s="236"/>
      <c r="L453" s="241"/>
      <c r="M453" s="242"/>
      <c r="N453" s="243"/>
      <c r="O453" s="243"/>
      <c r="P453" s="243"/>
      <c r="Q453" s="243"/>
      <c r="R453" s="243"/>
      <c r="S453" s="243"/>
      <c r="T453" s="24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5" t="s">
        <v>140</v>
      </c>
      <c r="AU453" s="245" t="s">
        <v>138</v>
      </c>
      <c r="AV453" s="14" t="s">
        <v>138</v>
      </c>
      <c r="AW453" s="14" t="s">
        <v>32</v>
      </c>
      <c r="AX453" s="14" t="s">
        <v>82</v>
      </c>
      <c r="AY453" s="245" t="s">
        <v>129</v>
      </c>
    </row>
    <row r="454" s="2" customFormat="1" ht="16.5" customHeight="1">
      <c r="A454" s="38"/>
      <c r="B454" s="39"/>
      <c r="C454" s="257" t="s">
        <v>768</v>
      </c>
      <c r="D454" s="257" t="s">
        <v>225</v>
      </c>
      <c r="E454" s="258" t="s">
        <v>769</v>
      </c>
      <c r="F454" s="259" t="s">
        <v>770</v>
      </c>
      <c r="G454" s="260" t="s">
        <v>187</v>
      </c>
      <c r="H454" s="261">
        <v>10</v>
      </c>
      <c r="I454" s="262"/>
      <c r="J454" s="263">
        <f>ROUND(I454*H454,2)</f>
        <v>0</v>
      </c>
      <c r="K454" s="259" t="s">
        <v>136</v>
      </c>
      <c r="L454" s="264"/>
      <c r="M454" s="265" t="s">
        <v>1</v>
      </c>
      <c r="N454" s="266" t="s">
        <v>43</v>
      </c>
      <c r="O454" s="91"/>
      <c r="P454" s="220">
        <f>O454*H454</f>
        <v>0</v>
      </c>
      <c r="Q454" s="220">
        <v>0.0022000000000000001</v>
      </c>
      <c r="R454" s="220">
        <f>Q454*H454</f>
        <v>0.022000000000000002</v>
      </c>
      <c r="S454" s="220">
        <v>0</v>
      </c>
      <c r="T454" s="221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2" t="s">
        <v>302</v>
      </c>
      <c r="AT454" s="222" t="s">
        <v>225</v>
      </c>
      <c r="AU454" s="222" t="s">
        <v>138</v>
      </c>
      <c r="AY454" s="17" t="s">
        <v>129</v>
      </c>
      <c r="BE454" s="223">
        <f>IF(N454="základní",J454,0)</f>
        <v>0</v>
      </c>
      <c r="BF454" s="223">
        <f>IF(N454="snížená",J454,0)</f>
        <v>0</v>
      </c>
      <c r="BG454" s="223">
        <f>IF(N454="zákl. přenesená",J454,0)</f>
        <v>0</v>
      </c>
      <c r="BH454" s="223">
        <f>IF(N454="sníž. přenesená",J454,0)</f>
        <v>0</v>
      </c>
      <c r="BI454" s="223">
        <f>IF(N454="nulová",J454,0)</f>
        <v>0</v>
      </c>
      <c r="BJ454" s="17" t="s">
        <v>138</v>
      </c>
      <c r="BK454" s="223">
        <f>ROUND(I454*H454,2)</f>
        <v>0</v>
      </c>
      <c r="BL454" s="17" t="s">
        <v>224</v>
      </c>
      <c r="BM454" s="222" t="s">
        <v>771</v>
      </c>
    </row>
    <row r="455" s="2" customFormat="1" ht="24.15" customHeight="1">
      <c r="A455" s="38"/>
      <c r="B455" s="39"/>
      <c r="C455" s="211" t="s">
        <v>772</v>
      </c>
      <c r="D455" s="211" t="s">
        <v>132</v>
      </c>
      <c r="E455" s="212" t="s">
        <v>773</v>
      </c>
      <c r="F455" s="213" t="s">
        <v>774</v>
      </c>
      <c r="G455" s="214" t="s">
        <v>187</v>
      </c>
      <c r="H455" s="215">
        <v>12</v>
      </c>
      <c r="I455" s="216"/>
      <c r="J455" s="217">
        <f>ROUND(I455*H455,2)</f>
        <v>0</v>
      </c>
      <c r="K455" s="213" t="s">
        <v>136</v>
      </c>
      <c r="L455" s="44"/>
      <c r="M455" s="218" t="s">
        <v>1</v>
      </c>
      <c r="N455" s="219" t="s">
        <v>43</v>
      </c>
      <c r="O455" s="91"/>
      <c r="P455" s="220">
        <f>O455*H455</f>
        <v>0</v>
      </c>
      <c r="Q455" s="220">
        <v>0</v>
      </c>
      <c r="R455" s="220">
        <f>Q455*H455</f>
        <v>0</v>
      </c>
      <c r="S455" s="220">
        <v>0.024</v>
      </c>
      <c r="T455" s="221">
        <f>S455*H455</f>
        <v>0.28800000000000003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2" t="s">
        <v>224</v>
      </c>
      <c r="AT455" s="222" t="s">
        <v>132</v>
      </c>
      <c r="AU455" s="222" t="s">
        <v>138</v>
      </c>
      <c r="AY455" s="17" t="s">
        <v>129</v>
      </c>
      <c r="BE455" s="223">
        <f>IF(N455="základní",J455,0)</f>
        <v>0</v>
      </c>
      <c r="BF455" s="223">
        <f>IF(N455="snížená",J455,0)</f>
        <v>0</v>
      </c>
      <c r="BG455" s="223">
        <f>IF(N455="zákl. přenesená",J455,0)</f>
        <v>0</v>
      </c>
      <c r="BH455" s="223">
        <f>IF(N455="sníž. přenesená",J455,0)</f>
        <v>0</v>
      </c>
      <c r="BI455" s="223">
        <f>IF(N455="nulová",J455,0)</f>
        <v>0</v>
      </c>
      <c r="BJ455" s="17" t="s">
        <v>138</v>
      </c>
      <c r="BK455" s="223">
        <f>ROUND(I455*H455,2)</f>
        <v>0</v>
      </c>
      <c r="BL455" s="17" t="s">
        <v>224</v>
      </c>
      <c r="BM455" s="222" t="s">
        <v>775</v>
      </c>
    </row>
    <row r="456" s="13" customFormat="1">
      <c r="A456" s="13"/>
      <c r="B456" s="224"/>
      <c r="C456" s="225"/>
      <c r="D456" s="226" t="s">
        <v>140</v>
      </c>
      <c r="E456" s="227" t="s">
        <v>1</v>
      </c>
      <c r="F456" s="228" t="s">
        <v>209</v>
      </c>
      <c r="G456" s="225"/>
      <c r="H456" s="227" t="s">
        <v>1</v>
      </c>
      <c r="I456" s="229"/>
      <c r="J456" s="225"/>
      <c r="K456" s="225"/>
      <c r="L456" s="230"/>
      <c r="M456" s="231"/>
      <c r="N456" s="232"/>
      <c r="O456" s="232"/>
      <c r="P456" s="232"/>
      <c r="Q456" s="232"/>
      <c r="R456" s="232"/>
      <c r="S456" s="232"/>
      <c r="T456" s="23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4" t="s">
        <v>140</v>
      </c>
      <c r="AU456" s="234" t="s">
        <v>138</v>
      </c>
      <c r="AV456" s="13" t="s">
        <v>82</v>
      </c>
      <c r="AW456" s="13" t="s">
        <v>32</v>
      </c>
      <c r="AX456" s="13" t="s">
        <v>77</v>
      </c>
      <c r="AY456" s="234" t="s">
        <v>129</v>
      </c>
    </row>
    <row r="457" s="14" customFormat="1">
      <c r="A457" s="14"/>
      <c r="B457" s="235"/>
      <c r="C457" s="236"/>
      <c r="D457" s="226" t="s">
        <v>140</v>
      </c>
      <c r="E457" s="237" t="s">
        <v>1</v>
      </c>
      <c r="F457" s="238" t="s">
        <v>776</v>
      </c>
      <c r="G457" s="236"/>
      <c r="H457" s="239">
        <v>6</v>
      </c>
      <c r="I457" s="240"/>
      <c r="J457" s="236"/>
      <c r="K457" s="236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140</v>
      </c>
      <c r="AU457" s="245" t="s">
        <v>138</v>
      </c>
      <c r="AV457" s="14" t="s">
        <v>138</v>
      </c>
      <c r="AW457" s="14" t="s">
        <v>32</v>
      </c>
      <c r="AX457" s="14" t="s">
        <v>77</v>
      </c>
      <c r="AY457" s="245" t="s">
        <v>129</v>
      </c>
    </row>
    <row r="458" s="13" customFormat="1">
      <c r="A458" s="13"/>
      <c r="B458" s="224"/>
      <c r="C458" s="225"/>
      <c r="D458" s="226" t="s">
        <v>140</v>
      </c>
      <c r="E458" s="227" t="s">
        <v>1</v>
      </c>
      <c r="F458" s="228" t="s">
        <v>777</v>
      </c>
      <c r="G458" s="225"/>
      <c r="H458" s="227" t="s">
        <v>1</v>
      </c>
      <c r="I458" s="229"/>
      <c r="J458" s="225"/>
      <c r="K458" s="225"/>
      <c r="L458" s="230"/>
      <c r="M458" s="231"/>
      <c r="N458" s="232"/>
      <c r="O458" s="232"/>
      <c r="P458" s="232"/>
      <c r="Q458" s="232"/>
      <c r="R458" s="232"/>
      <c r="S458" s="232"/>
      <c r="T458" s="23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4" t="s">
        <v>140</v>
      </c>
      <c r="AU458" s="234" t="s">
        <v>138</v>
      </c>
      <c r="AV458" s="13" t="s">
        <v>82</v>
      </c>
      <c r="AW458" s="13" t="s">
        <v>32</v>
      </c>
      <c r="AX458" s="13" t="s">
        <v>77</v>
      </c>
      <c r="AY458" s="234" t="s">
        <v>129</v>
      </c>
    </row>
    <row r="459" s="14" customFormat="1">
      <c r="A459" s="14"/>
      <c r="B459" s="235"/>
      <c r="C459" s="236"/>
      <c r="D459" s="226" t="s">
        <v>140</v>
      </c>
      <c r="E459" s="237" t="s">
        <v>1</v>
      </c>
      <c r="F459" s="238" t="s">
        <v>778</v>
      </c>
      <c r="G459" s="236"/>
      <c r="H459" s="239">
        <v>6</v>
      </c>
      <c r="I459" s="240"/>
      <c r="J459" s="236"/>
      <c r="K459" s="236"/>
      <c r="L459" s="241"/>
      <c r="M459" s="242"/>
      <c r="N459" s="243"/>
      <c r="O459" s="243"/>
      <c r="P459" s="243"/>
      <c r="Q459" s="243"/>
      <c r="R459" s="243"/>
      <c r="S459" s="243"/>
      <c r="T459" s="24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5" t="s">
        <v>140</v>
      </c>
      <c r="AU459" s="245" t="s">
        <v>138</v>
      </c>
      <c r="AV459" s="14" t="s">
        <v>138</v>
      </c>
      <c r="AW459" s="14" t="s">
        <v>32</v>
      </c>
      <c r="AX459" s="14" t="s">
        <v>77</v>
      </c>
      <c r="AY459" s="245" t="s">
        <v>129</v>
      </c>
    </row>
    <row r="460" s="15" customFormat="1">
      <c r="A460" s="15"/>
      <c r="B460" s="246"/>
      <c r="C460" s="247"/>
      <c r="D460" s="226" t="s">
        <v>140</v>
      </c>
      <c r="E460" s="248" t="s">
        <v>1</v>
      </c>
      <c r="F460" s="249" t="s">
        <v>145</v>
      </c>
      <c r="G460" s="247"/>
      <c r="H460" s="250">
        <v>12</v>
      </c>
      <c r="I460" s="251"/>
      <c r="J460" s="247"/>
      <c r="K460" s="247"/>
      <c r="L460" s="252"/>
      <c r="M460" s="253"/>
      <c r="N460" s="254"/>
      <c r="O460" s="254"/>
      <c r="P460" s="254"/>
      <c r="Q460" s="254"/>
      <c r="R460" s="254"/>
      <c r="S460" s="254"/>
      <c r="T460" s="255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56" t="s">
        <v>140</v>
      </c>
      <c r="AU460" s="256" t="s">
        <v>138</v>
      </c>
      <c r="AV460" s="15" t="s">
        <v>137</v>
      </c>
      <c r="AW460" s="15" t="s">
        <v>32</v>
      </c>
      <c r="AX460" s="15" t="s">
        <v>82</v>
      </c>
      <c r="AY460" s="256" t="s">
        <v>129</v>
      </c>
    </row>
    <row r="461" s="2" customFormat="1" ht="33" customHeight="1">
      <c r="A461" s="38"/>
      <c r="B461" s="39"/>
      <c r="C461" s="211" t="s">
        <v>779</v>
      </c>
      <c r="D461" s="211" t="s">
        <v>132</v>
      </c>
      <c r="E461" s="212" t="s">
        <v>780</v>
      </c>
      <c r="F461" s="213" t="s">
        <v>781</v>
      </c>
      <c r="G461" s="214" t="s">
        <v>296</v>
      </c>
      <c r="H461" s="215">
        <v>0.22400000000000001</v>
      </c>
      <c r="I461" s="216"/>
      <c r="J461" s="217">
        <f>ROUND(I461*H461,2)</f>
        <v>0</v>
      </c>
      <c r="K461" s="213" t="s">
        <v>136</v>
      </c>
      <c r="L461" s="44"/>
      <c r="M461" s="218" t="s">
        <v>1</v>
      </c>
      <c r="N461" s="219" t="s">
        <v>43</v>
      </c>
      <c r="O461" s="91"/>
      <c r="P461" s="220">
        <f>O461*H461</f>
        <v>0</v>
      </c>
      <c r="Q461" s="220">
        <v>0</v>
      </c>
      <c r="R461" s="220">
        <f>Q461*H461</f>
        <v>0</v>
      </c>
      <c r="S461" s="220">
        <v>0</v>
      </c>
      <c r="T461" s="221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2" t="s">
        <v>224</v>
      </c>
      <c r="AT461" s="222" t="s">
        <v>132</v>
      </c>
      <c r="AU461" s="222" t="s">
        <v>138</v>
      </c>
      <c r="AY461" s="17" t="s">
        <v>129</v>
      </c>
      <c r="BE461" s="223">
        <f>IF(N461="základní",J461,0)</f>
        <v>0</v>
      </c>
      <c r="BF461" s="223">
        <f>IF(N461="snížená",J461,0)</f>
        <v>0</v>
      </c>
      <c r="BG461" s="223">
        <f>IF(N461="zákl. přenesená",J461,0)</f>
        <v>0</v>
      </c>
      <c r="BH461" s="223">
        <f>IF(N461="sníž. přenesená",J461,0)</f>
        <v>0</v>
      </c>
      <c r="BI461" s="223">
        <f>IF(N461="nulová",J461,0)</f>
        <v>0</v>
      </c>
      <c r="BJ461" s="17" t="s">
        <v>138</v>
      </c>
      <c r="BK461" s="223">
        <f>ROUND(I461*H461,2)</f>
        <v>0</v>
      </c>
      <c r="BL461" s="17" t="s">
        <v>224</v>
      </c>
      <c r="BM461" s="222" t="s">
        <v>782</v>
      </c>
    </row>
    <row r="462" s="12" customFormat="1" ht="22.8" customHeight="1">
      <c r="A462" s="12"/>
      <c r="B462" s="195"/>
      <c r="C462" s="196"/>
      <c r="D462" s="197" t="s">
        <v>76</v>
      </c>
      <c r="E462" s="209" t="s">
        <v>783</v>
      </c>
      <c r="F462" s="209" t="s">
        <v>784</v>
      </c>
      <c r="G462" s="196"/>
      <c r="H462" s="196"/>
      <c r="I462" s="199"/>
      <c r="J462" s="210">
        <f>BK462</f>
        <v>0</v>
      </c>
      <c r="K462" s="196"/>
      <c r="L462" s="201"/>
      <c r="M462" s="202"/>
      <c r="N462" s="203"/>
      <c r="O462" s="203"/>
      <c r="P462" s="204">
        <f>SUM(P463:P465)</f>
        <v>0</v>
      </c>
      <c r="Q462" s="203"/>
      <c r="R462" s="204">
        <f>SUM(R463:R465)</f>
        <v>0.0057000000000000002</v>
      </c>
      <c r="S462" s="203"/>
      <c r="T462" s="205">
        <f>SUM(T463:T465)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06" t="s">
        <v>138</v>
      </c>
      <c r="AT462" s="207" t="s">
        <v>76</v>
      </c>
      <c r="AU462" s="207" t="s">
        <v>82</v>
      </c>
      <c r="AY462" s="206" t="s">
        <v>129</v>
      </c>
      <c r="BK462" s="208">
        <f>SUM(BK463:BK465)</f>
        <v>0</v>
      </c>
    </row>
    <row r="463" s="2" customFormat="1" ht="24.15" customHeight="1">
      <c r="A463" s="38"/>
      <c r="B463" s="39"/>
      <c r="C463" s="211" t="s">
        <v>785</v>
      </c>
      <c r="D463" s="211" t="s">
        <v>132</v>
      </c>
      <c r="E463" s="212" t="s">
        <v>786</v>
      </c>
      <c r="F463" s="213" t="s">
        <v>787</v>
      </c>
      <c r="G463" s="214" t="s">
        <v>135</v>
      </c>
      <c r="H463" s="215">
        <v>5</v>
      </c>
      <c r="I463" s="216"/>
      <c r="J463" s="217">
        <f>ROUND(I463*H463,2)</f>
        <v>0</v>
      </c>
      <c r="K463" s="213" t="s">
        <v>136</v>
      </c>
      <c r="L463" s="44"/>
      <c r="M463" s="218" t="s">
        <v>1</v>
      </c>
      <c r="N463" s="219" t="s">
        <v>43</v>
      </c>
      <c r="O463" s="91"/>
      <c r="P463" s="220">
        <f>O463*H463</f>
        <v>0</v>
      </c>
      <c r="Q463" s="220">
        <v>0.00012</v>
      </c>
      <c r="R463" s="220">
        <f>Q463*H463</f>
        <v>0.00060000000000000006</v>
      </c>
      <c r="S463" s="220">
        <v>0</v>
      </c>
      <c r="T463" s="221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2" t="s">
        <v>224</v>
      </c>
      <c r="AT463" s="222" t="s">
        <v>132</v>
      </c>
      <c r="AU463" s="222" t="s">
        <v>138</v>
      </c>
      <c r="AY463" s="17" t="s">
        <v>129</v>
      </c>
      <c r="BE463" s="223">
        <f>IF(N463="základní",J463,0)</f>
        <v>0</v>
      </c>
      <c r="BF463" s="223">
        <f>IF(N463="snížená",J463,0)</f>
        <v>0</v>
      </c>
      <c r="BG463" s="223">
        <f>IF(N463="zákl. přenesená",J463,0)</f>
        <v>0</v>
      </c>
      <c r="BH463" s="223">
        <f>IF(N463="sníž. přenesená",J463,0)</f>
        <v>0</v>
      </c>
      <c r="BI463" s="223">
        <f>IF(N463="nulová",J463,0)</f>
        <v>0</v>
      </c>
      <c r="BJ463" s="17" t="s">
        <v>138</v>
      </c>
      <c r="BK463" s="223">
        <f>ROUND(I463*H463,2)</f>
        <v>0</v>
      </c>
      <c r="BL463" s="17" t="s">
        <v>224</v>
      </c>
      <c r="BM463" s="222" t="s">
        <v>788</v>
      </c>
    </row>
    <row r="464" s="2" customFormat="1" ht="16.5" customHeight="1">
      <c r="A464" s="38"/>
      <c r="B464" s="39"/>
      <c r="C464" s="257" t="s">
        <v>789</v>
      </c>
      <c r="D464" s="257" t="s">
        <v>225</v>
      </c>
      <c r="E464" s="258" t="s">
        <v>790</v>
      </c>
      <c r="F464" s="259" t="s">
        <v>791</v>
      </c>
      <c r="G464" s="260" t="s">
        <v>187</v>
      </c>
      <c r="H464" s="261">
        <v>5</v>
      </c>
      <c r="I464" s="262"/>
      <c r="J464" s="263">
        <f>ROUND(I464*H464,2)</f>
        <v>0</v>
      </c>
      <c r="K464" s="259" t="s">
        <v>136</v>
      </c>
      <c r="L464" s="264"/>
      <c r="M464" s="265" t="s">
        <v>1</v>
      </c>
      <c r="N464" s="266" t="s">
        <v>43</v>
      </c>
      <c r="O464" s="91"/>
      <c r="P464" s="220">
        <f>O464*H464</f>
        <v>0</v>
      </c>
      <c r="Q464" s="220">
        <v>0.0010200000000000001</v>
      </c>
      <c r="R464" s="220">
        <f>Q464*H464</f>
        <v>0.0051000000000000004</v>
      </c>
      <c r="S464" s="220">
        <v>0</v>
      </c>
      <c r="T464" s="221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2" t="s">
        <v>302</v>
      </c>
      <c r="AT464" s="222" t="s">
        <v>225</v>
      </c>
      <c r="AU464" s="222" t="s">
        <v>138</v>
      </c>
      <c r="AY464" s="17" t="s">
        <v>129</v>
      </c>
      <c r="BE464" s="223">
        <f>IF(N464="základní",J464,0)</f>
        <v>0</v>
      </c>
      <c r="BF464" s="223">
        <f>IF(N464="snížená",J464,0)</f>
        <v>0</v>
      </c>
      <c r="BG464" s="223">
        <f>IF(N464="zákl. přenesená",J464,0)</f>
        <v>0</v>
      </c>
      <c r="BH464" s="223">
        <f>IF(N464="sníž. přenesená",J464,0)</f>
        <v>0</v>
      </c>
      <c r="BI464" s="223">
        <f>IF(N464="nulová",J464,0)</f>
        <v>0</v>
      </c>
      <c r="BJ464" s="17" t="s">
        <v>138</v>
      </c>
      <c r="BK464" s="223">
        <f>ROUND(I464*H464,2)</f>
        <v>0</v>
      </c>
      <c r="BL464" s="17" t="s">
        <v>224</v>
      </c>
      <c r="BM464" s="222" t="s">
        <v>792</v>
      </c>
    </row>
    <row r="465" s="2" customFormat="1" ht="33" customHeight="1">
      <c r="A465" s="38"/>
      <c r="B465" s="39"/>
      <c r="C465" s="211" t="s">
        <v>793</v>
      </c>
      <c r="D465" s="211" t="s">
        <v>132</v>
      </c>
      <c r="E465" s="212" t="s">
        <v>794</v>
      </c>
      <c r="F465" s="213" t="s">
        <v>795</v>
      </c>
      <c r="G465" s="214" t="s">
        <v>296</v>
      </c>
      <c r="H465" s="215">
        <v>0.0060000000000000001</v>
      </c>
      <c r="I465" s="216"/>
      <c r="J465" s="217">
        <f>ROUND(I465*H465,2)</f>
        <v>0</v>
      </c>
      <c r="K465" s="213" t="s">
        <v>136</v>
      </c>
      <c r="L465" s="44"/>
      <c r="M465" s="218" t="s">
        <v>1</v>
      </c>
      <c r="N465" s="219" t="s">
        <v>43</v>
      </c>
      <c r="O465" s="91"/>
      <c r="P465" s="220">
        <f>O465*H465</f>
        <v>0</v>
      </c>
      <c r="Q465" s="220">
        <v>0</v>
      </c>
      <c r="R465" s="220">
        <f>Q465*H465</f>
        <v>0</v>
      </c>
      <c r="S465" s="220">
        <v>0</v>
      </c>
      <c r="T465" s="221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2" t="s">
        <v>224</v>
      </c>
      <c r="AT465" s="222" t="s">
        <v>132</v>
      </c>
      <c r="AU465" s="222" t="s">
        <v>138</v>
      </c>
      <c r="AY465" s="17" t="s">
        <v>129</v>
      </c>
      <c r="BE465" s="223">
        <f>IF(N465="základní",J465,0)</f>
        <v>0</v>
      </c>
      <c r="BF465" s="223">
        <f>IF(N465="snížená",J465,0)</f>
        <v>0</v>
      </c>
      <c r="BG465" s="223">
        <f>IF(N465="zákl. přenesená",J465,0)</f>
        <v>0</v>
      </c>
      <c r="BH465" s="223">
        <f>IF(N465="sníž. přenesená",J465,0)</f>
        <v>0</v>
      </c>
      <c r="BI465" s="223">
        <f>IF(N465="nulová",J465,0)</f>
        <v>0</v>
      </c>
      <c r="BJ465" s="17" t="s">
        <v>138</v>
      </c>
      <c r="BK465" s="223">
        <f>ROUND(I465*H465,2)</f>
        <v>0</v>
      </c>
      <c r="BL465" s="17" t="s">
        <v>224</v>
      </c>
      <c r="BM465" s="222" t="s">
        <v>796</v>
      </c>
    </row>
    <row r="466" s="12" customFormat="1" ht="22.8" customHeight="1">
      <c r="A466" s="12"/>
      <c r="B466" s="195"/>
      <c r="C466" s="196"/>
      <c r="D466" s="197" t="s">
        <v>76</v>
      </c>
      <c r="E466" s="209" t="s">
        <v>797</v>
      </c>
      <c r="F466" s="209" t="s">
        <v>798</v>
      </c>
      <c r="G466" s="196"/>
      <c r="H466" s="196"/>
      <c r="I466" s="199"/>
      <c r="J466" s="210">
        <f>BK466</f>
        <v>0</v>
      </c>
      <c r="K466" s="196"/>
      <c r="L466" s="201"/>
      <c r="M466" s="202"/>
      <c r="N466" s="203"/>
      <c r="O466" s="203"/>
      <c r="P466" s="204">
        <f>SUM(P467:P497)</f>
        <v>0</v>
      </c>
      <c r="Q466" s="203"/>
      <c r="R466" s="204">
        <f>SUM(R467:R497)</f>
        <v>3.7705159999999998</v>
      </c>
      <c r="S466" s="203"/>
      <c r="T466" s="205">
        <f>SUM(T467:T497)</f>
        <v>4.0686780000000002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06" t="s">
        <v>138</v>
      </c>
      <c r="AT466" s="207" t="s">
        <v>76</v>
      </c>
      <c r="AU466" s="207" t="s">
        <v>82</v>
      </c>
      <c r="AY466" s="206" t="s">
        <v>129</v>
      </c>
      <c r="BK466" s="208">
        <f>SUM(BK467:BK497)</f>
        <v>0</v>
      </c>
    </row>
    <row r="467" s="2" customFormat="1" ht="24.15" customHeight="1">
      <c r="A467" s="38"/>
      <c r="B467" s="39"/>
      <c r="C467" s="211" t="s">
        <v>799</v>
      </c>
      <c r="D467" s="211" t="s">
        <v>132</v>
      </c>
      <c r="E467" s="212" t="s">
        <v>800</v>
      </c>
      <c r="F467" s="213" t="s">
        <v>801</v>
      </c>
      <c r="G467" s="214" t="s">
        <v>153</v>
      </c>
      <c r="H467" s="215">
        <v>8.5</v>
      </c>
      <c r="I467" s="216"/>
      <c r="J467" s="217">
        <f>ROUND(I467*H467,2)</f>
        <v>0</v>
      </c>
      <c r="K467" s="213" t="s">
        <v>136</v>
      </c>
      <c r="L467" s="44"/>
      <c r="M467" s="218" t="s">
        <v>1</v>
      </c>
      <c r="N467" s="219" t="s">
        <v>43</v>
      </c>
      <c r="O467" s="91"/>
      <c r="P467" s="220">
        <f>O467*H467</f>
        <v>0</v>
      </c>
      <c r="Q467" s="220">
        <v>0.00020000000000000001</v>
      </c>
      <c r="R467" s="220">
        <f>Q467*H467</f>
        <v>0.0017000000000000001</v>
      </c>
      <c r="S467" s="220">
        <v>0</v>
      </c>
      <c r="T467" s="221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2" t="s">
        <v>224</v>
      </c>
      <c r="AT467" s="222" t="s">
        <v>132</v>
      </c>
      <c r="AU467" s="222" t="s">
        <v>138</v>
      </c>
      <c r="AY467" s="17" t="s">
        <v>129</v>
      </c>
      <c r="BE467" s="223">
        <f>IF(N467="základní",J467,0)</f>
        <v>0</v>
      </c>
      <c r="BF467" s="223">
        <f>IF(N467="snížená",J467,0)</f>
        <v>0</v>
      </c>
      <c r="BG467" s="223">
        <f>IF(N467="zákl. přenesená",J467,0)</f>
        <v>0</v>
      </c>
      <c r="BH467" s="223">
        <f>IF(N467="sníž. přenesená",J467,0)</f>
        <v>0</v>
      </c>
      <c r="BI467" s="223">
        <f>IF(N467="nulová",J467,0)</f>
        <v>0</v>
      </c>
      <c r="BJ467" s="17" t="s">
        <v>138</v>
      </c>
      <c r="BK467" s="223">
        <f>ROUND(I467*H467,2)</f>
        <v>0</v>
      </c>
      <c r="BL467" s="17" t="s">
        <v>224</v>
      </c>
      <c r="BM467" s="222" t="s">
        <v>802</v>
      </c>
    </row>
    <row r="468" s="14" customFormat="1">
      <c r="A468" s="14"/>
      <c r="B468" s="235"/>
      <c r="C468" s="236"/>
      <c r="D468" s="226" t="s">
        <v>140</v>
      </c>
      <c r="E468" s="237" t="s">
        <v>1</v>
      </c>
      <c r="F468" s="238" t="s">
        <v>803</v>
      </c>
      <c r="G468" s="236"/>
      <c r="H468" s="239">
        <v>8.5</v>
      </c>
      <c r="I468" s="240"/>
      <c r="J468" s="236"/>
      <c r="K468" s="236"/>
      <c r="L468" s="241"/>
      <c r="M468" s="242"/>
      <c r="N468" s="243"/>
      <c r="O468" s="243"/>
      <c r="P468" s="243"/>
      <c r="Q468" s="243"/>
      <c r="R468" s="243"/>
      <c r="S468" s="243"/>
      <c r="T468" s="24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5" t="s">
        <v>140</v>
      </c>
      <c r="AU468" s="245" t="s">
        <v>138</v>
      </c>
      <c r="AV468" s="14" t="s">
        <v>138</v>
      </c>
      <c r="AW468" s="14" t="s">
        <v>32</v>
      </c>
      <c r="AX468" s="14" t="s">
        <v>82</v>
      </c>
      <c r="AY468" s="245" t="s">
        <v>129</v>
      </c>
    </row>
    <row r="469" s="2" customFormat="1" ht="16.5" customHeight="1">
      <c r="A469" s="38"/>
      <c r="B469" s="39"/>
      <c r="C469" s="257" t="s">
        <v>804</v>
      </c>
      <c r="D469" s="257" t="s">
        <v>225</v>
      </c>
      <c r="E469" s="258" t="s">
        <v>805</v>
      </c>
      <c r="F469" s="259" t="s">
        <v>806</v>
      </c>
      <c r="G469" s="260" t="s">
        <v>153</v>
      </c>
      <c r="H469" s="261">
        <v>9.3499999999999996</v>
      </c>
      <c r="I469" s="262"/>
      <c r="J469" s="263">
        <f>ROUND(I469*H469,2)</f>
        <v>0</v>
      </c>
      <c r="K469" s="259" t="s">
        <v>136</v>
      </c>
      <c r="L469" s="264"/>
      <c r="M469" s="265" t="s">
        <v>1</v>
      </c>
      <c r="N469" s="266" t="s">
        <v>43</v>
      </c>
      <c r="O469" s="91"/>
      <c r="P469" s="220">
        <f>O469*H469</f>
        <v>0</v>
      </c>
      <c r="Q469" s="220">
        <v>0.00021000000000000001</v>
      </c>
      <c r="R469" s="220">
        <f>Q469*H469</f>
        <v>0.0019635</v>
      </c>
      <c r="S469" s="220">
        <v>0</v>
      </c>
      <c r="T469" s="221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2" t="s">
        <v>302</v>
      </c>
      <c r="AT469" s="222" t="s">
        <v>225</v>
      </c>
      <c r="AU469" s="222" t="s">
        <v>138</v>
      </c>
      <c r="AY469" s="17" t="s">
        <v>129</v>
      </c>
      <c r="BE469" s="223">
        <f>IF(N469="základní",J469,0)</f>
        <v>0</v>
      </c>
      <c r="BF469" s="223">
        <f>IF(N469="snížená",J469,0)</f>
        <v>0</v>
      </c>
      <c r="BG469" s="223">
        <f>IF(N469="zákl. přenesená",J469,0)</f>
        <v>0</v>
      </c>
      <c r="BH469" s="223">
        <f>IF(N469="sníž. přenesená",J469,0)</f>
        <v>0</v>
      </c>
      <c r="BI469" s="223">
        <f>IF(N469="nulová",J469,0)</f>
        <v>0</v>
      </c>
      <c r="BJ469" s="17" t="s">
        <v>138</v>
      </c>
      <c r="BK469" s="223">
        <f>ROUND(I469*H469,2)</f>
        <v>0</v>
      </c>
      <c r="BL469" s="17" t="s">
        <v>224</v>
      </c>
      <c r="BM469" s="222" t="s">
        <v>807</v>
      </c>
    </row>
    <row r="470" s="14" customFormat="1">
      <c r="A470" s="14"/>
      <c r="B470" s="235"/>
      <c r="C470" s="236"/>
      <c r="D470" s="226" t="s">
        <v>140</v>
      </c>
      <c r="E470" s="236"/>
      <c r="F470" s="238" t="s">
        <v>808</v>
      </c>
      <c r="G470" s="236"/>
      <c r="H470" s="239">
        <v>9.3499999999999996</v>
      </c>
      <c r="I470" s="240"/>
      <c r="J470" s="236"/>
      <c r="K470" s="236"/>
      <c r="L470" s="241"/>
      <c r="M470" s="242"/>
      <c r="N470" s="243"/>
      <c r="O470" s="243"/>
      <c r="P470" s="243"/>
      <c r="Q470" s="243"/>
      <c r="R470" s="243"/>
      <c r="S470" s="243"/>
      <c r="T470" s="24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5" t="s">
        <v>140</v>
      </c>
      <c r="AU470" s="245" t="s">
        <v>138</v>
      </c>
      <c r="AV470" s="14" t="s">
        <v>138</v>
      </c>
      <c r="AW470" s="14" t="s">
        <v>4</v>
      </c>
      <c r="AX470" s="14" t="s">
        <v>82</v>
      </c>
      <c r="AY470" s="245" t="s">
        <v>129</v>
      </c>
    </row>
    <row r="471" s="2" customFormat="1" ht="16.5" customHeight="1">
      <c r="A471" s="38"/>
      <c r="B471" s="39"/>
      <c r="C471" s="211" t="s">
        <v>809</v>
      </c>
      <c r="D471" s="211" t="s">
        <v>132</v>
      </c>
      <c r="E471" s="212" t="s">
        <v>810</v>
      </c>
      <c r="F471" s="213" t="s">
        <v>811</v>
      </c>
      <c r="G471" s="214" t="s">
        <v>135</v>
      </c>
      <c r="H471" s="215">
        <v>115.26000000000001</v>
      </c>
      <c r="I471" s="216"/>
      <c r="J471" s="217">
        <f>ROUND(I471*H471,2)</f>
        <v>0</v>
      </c>
      <c r="K471" s="213" t="s">
        <v>136</v>
      </c>
      <c r="L471" s="44"/>
      <c r="M471" s="218" t="s">
        <v>1</v>
      </c>
      <c r="N471" s="219" t="s">
        <v>43</v>
      </c>
      <c r="O471" s="91"/>
      <c r="P471" s="220">
        <f>O471*H471</f>
        <v>0</v>
      </c>
      <c r="Q471" s="220">
        <v>0</v>
      </c>
      <c r="R471" s="220">
        <f>Q471*H471</f>
        <v>0</v>
      </c>
      <c r="S471" s="220">
        <v>0.035299999999999998</v>
      </c>
      <c r="T471" s="221">
        <f>S471*H471</f>
        <v>4.0686780000000002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2" t="s">
        <v>224</v>
      </c>
      <c r="AT471" s="222" t="s">
        <v>132</v>
      </c>
      <c r="AU471" s="222" t="s">
        <v>138</v>
      </c>
      <c r="AY471" s="17" t="s">
        <v>129</v>
      </c>
      <c r="BE471" s="223">
        <f>IF(N471="základní",J471,0)</f>
        <v>0</v>
      </c>
      <c r="BF471" s="223">
        <f>IF(N471="snížená",J471,0)</f>
        <v>0</v>
      </c>
      <c r="BG471" s="223">
        <f>IF(N471="zákl. přenesená",J471,0)</f>
        <v>0</v>
      </c>
      <c r="BH471" s="223">
        <f>IF(N471="sníž. přenesená",J471,0)</f>
        <v>0</v>
      </c>
      <c r="BI471" s="223">
        <f>IF(N471="nulová",J471,0)</f>
        <v>0</v>
      </c>
      <c r="BJ471" s="17" t="s">
        <v>138</v>
      </c>
      <c r="BK471" s="223">
        <f>ROUND(I471*H471,2)</f>
        <v>0</v>
      </c>
      <c r="BL471" s="17" t="s">
        <v>224</v>
      </c>
      <c r="BM471" s="222" t="s">
        <v>812</v>
      </c>
    </row>
    <row r="472" s="13" customFormat="1">
      <c r="A472" s="13"/>
      <c r="B472" s="224"/>
      <c r="C472" s="225"/>
      <c r="D472" s="226" t="s">
        <v>140</v>
      </c>
      <c r="E472" s="227" t="s">
        <v>1</v>
      </c>
      <c r="F472" s="228" t="s">
        <v>209</v>
      </c>
      <c r="G472" s="225"/>
      <c r="H472" s="227" t="s">
        <v>1</v>
      </c>
      <c r="I472" s="229"/>
      <c r="J472" s="225"/>
      <c r="K472" s="225"/>
      <c r="L472" s="230"/>
      <c r="M472" s="231"/>
      <c r="N472" s="232"/>
      <c r="O472" s="232"/>
      <c r="P472" s="232"/>
      <c r="Q472" s="232"/>
      <c r="R472" s="232"/>
      <c r="S472" s="232"/>
      <c r="T472" s="23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4" t="s">
        <v>140</v>
      </c>
      <c r="AU472" s="234" t="s">
        <v>138</v>
      </c>
      <c r="AV472" s="13" t="s">
        <v>82</v>
      </c>
      <c r="AW472" s="13" t="s">
        <v>32</v>
      </c>
      <c r="AX472" s="13" t="s">
        <v>77</v>
      </c>
      <c r="AY472" s="234" t="s">
        <v>129</v>
      </c>
    </row>
    <row r="473" s="14" customFormat="1">
      <c r="A473" s="14"/>
      <c r="B473" s="235"/>
      <c r="C473" s="236"/>
      <c r="D473" s="226" t="s">
        <v>140</v>
      </c>
      <c r="E473" s="237" t="s">
        <v>1</v>
      </c>
      <c r="F473" s="238" t="s">
        <v>730</v>
      </c>
      <c r="G473" s="236"/>
      <c r="H473" s="239">
        <v>69.540000000000006</v>
      </c>
      <c r="I473" s="240"/>
      <c r="J473" s="236"/>
      <c r="K473" s="236"/>
      <c r="L473" s="241"/>
      <c r="M473" s="242"/>
      <c r="N473" s="243"/>
      <c r="O473" s="243"/>
      <c r="P473" s="243"/>
      <c r="Q473" s="243"/>
      <c r="R473" s="243"/>
      <c r="S473" s="243"/>
      <c r="T473" s="24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5" t="s">
        <v>140</v>
      </c>
      <c r="AU473" s="245" t="s">
        <v>138</v>
      </c>
      <c r="AV473" s="14" t="s">
        <v>138</v>
      </c>
      <c r="AW473" s="14" t="s">
        <v>32</v>
      </c>
      <c r="AX473" s="14" t="s">
        <v>77</v>
      </c>
      <c r="AY473" s="245" t="s">
        <v>129</v>
      </c>
    </row>
    <row r="474" s="13" customFormat="1">
      <c r="A474" s="13"/>
      <c r="B474" s="224"/>
      <c r="C474" s="225"/>
      <c r="D474" s="226" t="s">
        <v>140</v>
      </c>
      <c r="E474" s="227" t="s">
        <v>1</v>
      </c>
      <c r="F474" s="228" t="s">
        <v>211</v>
      </c>
      <c r="G474" s="225"/>
      <c r="H474" s="227" t="s">
        <v>1</v>
      </c>
      <c r="I474" s="229"/>
      <c r="J474" s="225"/>
      <c r="K474" s="225"/>
      <c r="L474" s="230"/>
      <c r="M474" s="231"/>
      <c r="N474" s="232"/>
      <c r="O474" s="232"/>
      <c r="P474" s="232"/>
      <c r="Q474" s="232"/>
      <c r="R474" s="232"/>
      <c r="S474" s="232"/>
      <c r="T474" s="23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4" t="s">
        <v>140</v>
      </c>
      <c r="AU474" s="234" t="s">
        <v>138</v>
      </c>
      <c r="AV474" s="13" t="s">
        <v>82</v>
      </c>
      <c r="AW474" s="13" t="s">
        <v>32</v>
      </c>
      <c r="AX474" s="13" t="s">
        <v>77</v>
      </c>
      <c r="AY474" s="234" t="s">
        <v>129</v>
      </c>
    </row>
    <row r="475" s="14" customFormat="1">
      <c r="A475" s="14"/>
      <c r="B475" s="235"/>
      <c r="C475" s="236"/>
      <c r="D475" s="226" t="s">
        <v>140</v>
      </c>
      <c r="E475" s="237" t="s">
        <v>1</v>
      </c>
      <c r="F475" s="238" t="s">
        <v>813</v>
      </c>
      <c r="G475" s="236"/>
      <c r="H475" s="239">
        <v>45.719999999999999</v>
      </c>
      <c r="I475" s="240"/>
      <c r="J475" s="236"/>
      <c r="K475" s="236"/>
      <c r="L475" s="241"/>
      <c r="M475" s="242"/>
      <c r="N475" s="243"/>
      <c r="O475" s="243"/>
      <c r="P475" s="243"/>
      <c r="Q475" s="243"/>
      <c r="R475" s="243"/>
      <c r="S475" s="243"/>
      <c r="T475" s="24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5" t="s">
        <v>140</v>
      </c>
      <c r="AU475" s="245" t="s">
        <v>138</v>
      </c>
      <c r="AV475" s="14" t="s">
        <v>138</v>
      </c>
      <c r="AW475" s="14" t="s">
        <v>32</v>
      </c>
      <c r="AX475" s="14" t="s">
        <v>77</v>
      </c>
      <c r="AY475" s="245" t="s">
        <v>129</v>
      </c>
    </row>
    <row r="476" s="15" customFormat="1">
      <c r="A476" s="15"/>
      <c r="B476" s="246"/>
      <c r="C476" s="247"/>
      <c r="D476" s="226" t="s">
        <v>140</v>
      </c>
      <c r="E476" s="248" t="s">
        <v>1</v>
      </c>
      <c r="F476" s="249" t="s">
        <v>145</v>
      </c>
      <c r="G476" s="247"/>
      <c r="H476" s="250">
        <v>115.26000000000001</v>
      </c>
      <c r="I476" s="251"/>
      <c r="J476" s="247"/>
      <c r="K476" s="247"/>
      <c r="L476" s="252"/>
      <c r="M476" s="253"/>
      <c r="N476" s="254"/>
      <c r="O476" s="254"/>
      <c r="P476" s="254"/>
      <c r="Q476" s="254"/>
      <c r="R476" s="254"/>
      <c r="S476" s="254"/>
      <c r="T476" s="25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6" t="s">
        <v>140</v>
      </c>
      <c r="AU476" s="256" t="s">
        <v>138</v>
      </c>
      <c r="AV476" s="15" t="s">
        <v>137</v>
      </c>
      <c r="AW476" s="15" t="s">
        <v>32</v>
      </c>
      <c r="AX476" s="15" t="s">
        <v>82</v>
      </c>
      <c r="AY476" s="256" t="s">
        <v>129</v>
      </c>
    </row>
    <row r="477" s="2" customFormat="1" ht="37.8" customHeight="1">
      <c r="A477" s="38"/>
      <c r="B477" s="39"/>
      <c r="C477" s="211" t="s">
        <v>814</v>
      </c>
      <c r="D477" s="211" t="s">
        <v>132</v>
      </c>
      <c r="E477" s="212" t="s">
        <v>815</v>
      </c>
      <c r="F477" s="213" t="s">
        <v>816</v>
      </c>
      <c r="G477" s="214" t="s">
        <v>135</v>
      </c>
      <c r="H477" s="215">
        <v>116.09999999999999</v>
      </c>
      <c r="I477" s="216"/>
      <c r="J477" s="217">
        <f>ROUND(I477*H477,2)</f>
        <v>0</v>
      </c>
      <c r="K477" s="213" t="s">
        <v>136</v>
      </c>
      <c r="L477" s="44"/>
      <c r="M477" s="218" t="s">
        <v>1</v>
      </c>
      <c r="N477" s="219" t="s">
        <v>43</v>
      </c>
      <c r="O477" s="91"/>
      <c r="P477" s="220">
        <f>O477*H477</f>
        <v>0</v>
      </c>
      <c r="Q477" s="220">
        <v>0.0053800000000000002</v>
      </c>
      <c r="R477" s="220">
        <f>Q477*H477</f>
        <v>0.62461800000000001</v>
      </c>
      <c r="S477" s="220">
        <v>0</v>
      </c>
      <c r="T477" s="221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2" t="s">
        <v>224</v>
      </c>
      <c r="AT477" s="222" t="s">
        <v>132</v>
      </c>
      <c r="AU477" s="222" t="s">
        <v>138</v>
      </c>
      <c r="AY477" s="17" t="s">
        <v>129</v>
      </c>
      <c r="BE477" s="223">
        <f>IF(N477="základní",J477,0)</f>
        <v>0</v>
      </c>
      <c r="BF477" s="223">
        <f>IF(N477="snížená",J477,0)</f>
        <v>0</v>
      </c>
      <c r="BG477" s="223">
        <f>IF(N477="zákl. přenesená",J477,0)</f>
        <v>0</v>
      </c>
      <c r="BH477" s="223">
        <f>IF(N477="sníž. přenesená",J477,0)</f>
        <v>0</v>
      </c>
      <c r="BI477" s="223">
        <f>IF(N477="nulová",J477,0)</f>
        <v>0</v>
      </c>
      <c r="BJ477" s="17" t="s">
        <v>138</v>
      </c>
      <c r="BK477" s="223">
        <f>ROUND(I477*H477,2)</f>
        <v>0</v>
      </c>
      <c r="BL477" s="17" t="s">
        <v>224</v>
      </c>
      <c r="BM477" s="222" t="s">
        <v>817</v>
      </c>
    </row>
    <row r="478" s="13" customFormat="1">
      <c r="A478" s="13"/>
      <c r="B478" s="224"/>
      <c r="C478" s="225"/>
      <c r="D478" s="226" t="s">
        <v>140</v>
      </c>
      <c r="E478" s="227" t="s">
        <v>1</v>
      </c>
      <c r="F478" s="228" t="s">
        <v>209</v>
      </c>
      <c r="G478" s="225"/>
      <c r="H478" s="227" t="s">
        <v>1</v>
      </c>
      <c r="I478" s="229"/>
      <c r="J478" s="225"/>
      <c r="K478" s="225"/>
      <c r="L478" s="230"/>
      <c r="M478" s="231"/>
      <c r="N478" s="232"/>
      <c r="O478" s="232"/>
      <c r="P478" s="232"/>
      <c r="Q478" s="232"/>
      <c r="R478" s="232"/>
      <c r="S478" s="232"/>
      <c r="T478" s="23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4" t="s">
        <v>140</v>
      </c>
      <c r="AU478" s="234" t="s">
        <v>138</v>
      </c>
      <c r="AV478" s="13" t="s">
        <v>82</v>
      </c>
      <c r="AW478" s="13" t="s">
        <v>32</v>
      </c>
      <c r="AX478" s="13" t="s">
        <v>77</v>
      </c>
      <c r="AY478" s="234" t="s">
        <v>129</v>
      </c>
    </row>
    <row r="479" s="14" customFormat="1">
      <c r="A479" s="14"/>
      <c r="B479" s="235"/>
      <c r="C479" s="236"/>
      <c r="D479" s="226" t="s">
        <v>140</v>
      </c>
      <c r="E479" s="237" t="s">
        <v>1</v>
      </c>
      <c r="F479" s="238" t="s">
        <v>217</v>
      </c>
      <c r="G479" s="236"/>
      <c r="H479" s="239">
        <v>69.689999999999998</v>
      </c>
      <c r="I479" s="240"/>
      <c r="J479" s="236"/>
      <c r="K479" s="236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140</v>
      </c>
      <c r="AU479" s="245" t="s">
        <v>138</v>
      </c>
      <c r="AV479" s="14" t="s">
        <v>138</v>
      </c>
      <c r="AW479" s="14" t="s">
        <v>32</v>
      </c>
      <c r="AX479" s="14" t="s">
        <v>77</v>
      </c>
      <c r="AY479" s="245" t="s">
        <v>129</v>
      </c>
    </row>
    <row r="480" s="13" customFormat="1">
      <c r="A480" s="13"/>
      <c r="B480" s="224"/>
      <c r="C480" s="225"/>
      <c r="D480" s="226" t="s">
        <v>140</v>
      </c>
      <c r="E480" s="227" t="s">
        <v>1</v>
      </c>
      <c r="F480" s="228" t="s">
        <v>211</v>
      </c>
      <c r="G480" s="225"/>
      <c r="H480" s="227" t="s">
        <v>1</v>
      </c>
      <c r="I480" s="229"/>
      <c r="J480" s="225"/>
      <c r="K480" s="225"/>
      <c r="L480" s="230"/>
      <c r="M480" s="231"/>
      <c r="N480" s="232"/>
      <c r="O480" s="232"/>
      <c r="P480" s="232"/>
      <c r="Q480" s="232"/>
      <c r="R480" s="232"/>
      <c r="S480" s="232"/>
      <c r="T480" s="23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4" t="s">
        <v>140</v>
      </c>
      <c r="AU480" s="234" t="s">
        <v>138</v>
      </c>
      <c r="AV480" s="13" t="s">
        <v>82</v>
      </c>
      <c r="AW480" s="13" t="s">
        <v>32</v>
      </c>
      <c r="AX480" s="13" t="s">
        <v>77</v>
      </c>
      <c r="AY480" s="234" t="s">
        <v>129</v>
      </c>
    </row>
    <row r="481" s="14" customFormat="1">
      <c r="A481" s="14"/>
      <c r="B481" s="235"/>
      <c r="C481" s="236"/>
      <c r="D481" s="226" t="s">
        <v>140</v>
      </c>
      <c r="E481" s="237" t="s">
        <v>1</v>
      </c>
      <c r="F481" s="238" t="s">
        <v>218</v>
      </c>
      <c r="G481" s="236"/>
      <c r="H481" s="239">
        <v>46.409999999999997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140</v>
      </c>
      <c r="AU481" s="245" t="s">
        <v>138</v>
      </c>
      <c r="AV481" s="14" t="s">
        <v>138</v>
      </c>
      <c r="AW481" s="14" t="s">
        <v>32</v>
      </c>
      <c r="AX481" s="14" t="s">
        <v>77</v>
      </c>
      <c r="AY481" s="245" t="s">
        <v>129</v>
      </c>
    </row>
    <row r="482" s="15" customFormat="1">
      <c r="A482" s="15"/>
      <c r="B482" s="246"/>
      <c r="C482" s="247"/>
      <c r="D482" s="226" t="s">
        <v>140</v>
      </c>
      <c r="E482" s="248" t="s">
        <v>1</v>
      </c>
      <c r="F482" s="249" t="s">
        <v>145</v>
      </c>
      <c r="G482" s="247"/>
      <c r="H482" s="250">
        <v>116.09999999999999</v>
      </c>
      <c r="I482" s="251"/>
      <c r="J482" s="247"/>
      <c r="K482" s="247"/>
      <c r="L482" s="252"/>
      <c r="M482" s="253"/>
      <c r="N482" s="254"/>
      <c r="O482" s="254"/>
      <c r="P482" s="254"/>
      <c r="Q482" s="254"/>
      <c r="R482" s="254"/>
      <c r="S482" s="254"/>
      <c r="T482" s="25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56" t="s">
        <v>140</v>
      </c>
      <c r="AU482" s="256" t="s">
        <v>138</v>
      </c>
      <c r="AV482" s="15" t="s">
        <v>137</v>
      </c>
      <c r="AW482" s="15" t="s">
        <v>32</v>
      </c>
      <c r="AX482" s="15" t="s">
        <v>82</v>
      </c>
      <c r="AY482" s="256" t="s">
        <v>129</v>
      </c>
    </row>
    <row r="483" s="2" customFormat="1" ht="33" customHeight="1">
      <c r="A483" s="38"/>
      <c r="B483" s="39"/>
      <c r="C483" s="257" t="s">
        <v>818</v>
      </c>
      <c r="D483" s="257" t="s">
        <v>225</v>
      </c>
      <c r="E483" s="258" t="s">
        <v>819</v>
      </c>
      <c r="F483" s="259" t="s">
        <v>820</v>
      </c>
      <c r="G483" s="260" t="s">
        <v>135</v>
      </c>
      <c r="H483" s="261">
        <v>127.70999999999999</v>
      </c>
      <c r="I483" s="262"/>
      <c r="J483" s="263">
        <f>ROUND(I483*H483,2)</f>
        <v>0</v>
      </c>
      <c r="K483" s="259" t="s">
        <v>136</v>
      </c>
      <c r="L483" s="264"/>
      <c r="M483" s="265" t="s">
        <v>1</v>
      </c>
      <c r="N483" s="266" t="s">
        <v>43</v>
      </c>
      <c r="O483" s="91"/>
      <c r="P483" s="220">
        <f>O483*H483</f>
        <v>0</v>
      </c>
      <c r="Q483" s="220">
        <v>0.021999999999999999</v>
      </c>
      <c r="R483" s="220">
        <f>Q483*H483</f>
        <v>2.8096199999999998</v>
      </c>
      <c r="S483" s="220">
        <v>0</v>
      </c>
      <c r="T483" s="221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2" t="s">
        <v>302</v>
      </c>
      <c r="AT483" s="222" t="s">
        <v>225</v>
      </c>
      <c r="AU483" s="222" t="s">
        <v>138</v>
      </c>
      <c r="AY483" s="17" t="s">
        <v>129</v>
      </c>
      <c r="BE483" s="223">
        <f>IF(N483="základní",J483,0)</f>
        <v>0</v>
      </c>
      <c r="BF483" s="223">
        <f>IF(N483="snížená",J483,0)</f>
        <v>0</v>
      </c>
      <c r="BG483" s="223">
        <f>IF(N483="zákl. přenesená",J483,0)</f>
        <v>0</v>
      </c>
      <c r="BH483" s="223">
        <f>IF(N483="sníž. přenesená",J483,0)</f>
        <v>0</v>
      </c>
      <c r="BI483" s="223">
        <f>IF(N483="nulová",J483,0)</f>
        <v>0</v>
      </c>
      <c r="BJ483" s="17" t="s">
        <v>138</v>
      </c>
      <c r="BK483" s="223">
        <f>ROUND(I483*H483,2)</f>
        <v>0</v>
      </c>
      <c r="BL483" s="17" t="s">
        <v>224</v>
      </c>
      <c r="BM483" s="222" t="s">
        <v>821</v>
      </c>
    </row>
    <row r="484" s="14" customFormat="1">
      <c r="A484" s="14"/>
      <c r="B484" s="235"/>
      <c r="C484" s="236"/>
      <c r="D484" s="226" t="s">
        <v>140</v>
      </c>
      <c r="E484" s="236"/>
      <c r="F484" s="238" t="s">
        <v>822</v>
      </c>
      <c r="G484" s="236"/>
      <c r="H484" s="239">
        <v>127.70999999999999</v>
      </c>
      <c r="I484" s="240"/>
      <c r="J484" s="236"/>
      <c r="K484" s="236"/>
      <c r="L484" s="241"/>
      <c r="M484" s="242"/>
      <c r="N484" s="243"/>
      <c r="O484" s="243"/>
      <c r="P484" s="243"/>
      <c r="Q484" s="243"/>
      <c r="R484" s="243"/>
      <c r="S484" s="243"/>
      <c r="T484" s="24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5" t="s">
        <v>140</v>
      </c>
      <c r="AU484" s="245" t="s">
        <v>138</v>
      </c>
      <c r="AV484" s="14" t="s">
        <v>138</v>
      </c>
      <c r="AW484" s="14" t="s">
        <v>4</v>
      </c>
      <c r="AX484" s="14" t="s">
        <v>82</v>
      </c>
      <c r="AY484" s="245" t="s">
        <v>129</v>
      </c>
    </row>
    <row r="485" s="2" customFormat="1" ht="24.15" customHeight="1">
      <c r="A485" s="38"/>
      <c r="B485" s="39"/>
      <c r="C485" s="211" t="s">
        <v>823</v>
      </c>
      <c r="D485" s="211" t="s">
        <v>132</v>
      </c>
      <c r="E485" s="212" t="s">
        <v>824</v>
      </c>
      <c r="F485" s="213" t="s">
        <v>825</v>
      </c>
      <c r="G485" s="214" t="s">
        <v>135</v>
      </c>
      <c r="H485" s="215">
        <v>116.09999999999999</v>
      </c>
      <c r="I485" s="216"/>
      <c r="J485" s="217">
        <f>ROUND(I485*H485,2)</f>
        <v>0</v>
      </c>
      <c r="K485" s="213" t="s">
        <v>136</v>
      </c>
      <c r="L485" s="44"/>
      <c r="M485" s="218" t="s">
        <v>1</v>
      </c>
      <c r="N485" s="219" t="s">
        <v>43</v>
      </c>
      <c r="O485" s="91"/>
      <c r="P485" s="220">
        <f>O485*H485</f>
        <v>0</v>
      </c>
      <c r="Q485" s="220">
        <v>0.0015</v>
      </c>
      <c r="R485" s="220">
        <f>Q485*H485</f>
        <v>0.17415</v>
      </c>
      <c r="S485" s="220">
        <v>0</v>
      </c>
      <c r="T485" s="221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2" t="s">
        <v>224</v>
      </c>
      <c r="AT485" s="222" t="s">
        <v>132</v>
      </c>
      <c r="AU485" s="222" t="s">
        <v>138</v>
      </c>
      <c r="AY485" s="17" t="s">
        <v>129</v>
      </c>
      <c r="BE485" s="223">
        <f>IF(N485="základní",J485,0)</f>
        <v>0</v>
      </c>
      <c r="BF485" s="223">
        <f>IF(N485="snížená",J485,0)</f>
        <v>0</v>
      </c>
      <c r="BG485" s="223">
        <f>IF(N485="zákl. přenesená",J485,0)</f>
        <v>0</v>
      </c>
      <c r="BH485" s="223">
        <f>IF(N485="sníž. přenesená",J485,0)</f>
        <v>0</v>
      </c>
      <c r="BI485" s="223">
        <f>IF(N485="nulová",J485,0)</f>
        <v>0</v>
      </c>
      <c r="BJ485" s="17" t="s">
        <v>138</v>
      </c>
      <c r="BK485" s="223">
        <f>ROUND(I485*H485,2)</f>
        <v>0</v>
      </c>
      <c r="BL485" s="17" t="s">
        <v>224</v>
      </c>
      <c r="BM485" s="222" t="s">
        <v>826</v>
      </c>
    </row>
    <row r="486" s="13" customFormat="1">
      <c r="A486" s="13"/>
      <c r="B486" s="224"/>
      <c r="C486" s="225"/>
      <c r="D486" s="226" t="s">
        <v>140</v>
      </c>
      <c r="E486" s="227" t="s">
        <v>1</v>
      </c>
      <c r="F486" s="228" t="s">
        <v>209</v>
      </c>
      <c r="G486" s="225"/>
      <c r="H486" s="227" t="s">
        <v>1</v>
      </c>
      <c r="I486" s="229"/>
      <c r="J486" s="225"/>
      <c r="K486" s="225"/>
      <c r="L486" s="230"/>
      <c r="M486" s="231"/>
      <c r="N486" s="232"/>
      <c r="O486" s="232"/>
      <c r="P486" s="232"/>
      <c r="Q486" s="232"/>
      <c r="R486" s="232"/>
      <c r="S486" s="232"/>
      <c r="T486" s="23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4" t="s">
        <v>140</v>
      </c>
      <c r="AU486" s="234" t="s">
        <v>138</v>
      </c>
      <c r="AV486" s="13" t="s">
        <v>82</v>
      </c>
      <c r="AW486" s="13" t="s">
        <v>32</v>
      </c>
      <c r="AX486" s="13" t="s">
        <v>77</v>
      </c>
      <c r="AY486" s="234" t="s">
        <v>129</v>
      </c>
    </row>
    <row r="487" s="14" customFormat="1">
      <c r="A487" s="14"/>
      <c r="B487" s="235"/>
      <c r="C487" s="236"/>
      <c r="D487" s="226" t="s">
        <v>140</v>
      </c>
      <c r="E487" s="237" t="s">
        <v>1</v>
      </c>
      <c r="F487" s="238" t="s">
        <v>217</v>
      </c>
      <c r="G487" s="236"/>
      <c r="H487" s="239">
        <v>69.689999999999998</v>
      </c>
      <c r="I487" s="240"/>
      <c r="J487" s="236"/>
      <c r="K487" s="236"/>
      <c r="L487" s="241"/>
      <c r="M487" s="242"/>
      <c r="N487" s="243"/>
      <c r="O487" s="243"/>
      <c r="P487" s="243"/>
      <c r="Q487" s="243"/>
      <c r="R487" s="243"/>
      <c r="S487" s="243"/>
      <c r="T487" s="24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5" t="s">
        <v>140</v>
      </c>
      <c r="AU487" s="245" t="s">
        <v>138</v>
      </c>
      <c r="AV487" s="14" t="s">
        <v>138</v>
      </c>
      <c r="AW487" s="14" t="s">
        <v>32</v>
      </c>
      <c r="AX487" s="14" t="s">
        <v>77</v>
      </c>
      <c r="AY487" s="245" t="s">
        <v>129</v>
      </c>
    </row>
    <row r="488" s="13" customFormat="1">
      <c r="A488" s="13"/>
      <c r="B488" s="224"/>
      <c r="C488" s="225"/>
      <c r="D488" s="226" t="s">
        <v>140</v>
      </c>
      <c r="E488" s="227" t="s">
        <v>1</v>
      </c>
      <c r="F488" s="228" t="s">
        <v>211</v>
      </c>
      <c r="G488" s="225"/>
      <c r="H488" s="227" t="s">
        <v>1</v>
      </c>
      <c r="I488" s="229"/>
      <c r="J488" s="225"/>
      <c r="K488" s="225"/>
      <c r="L488" s="230"/>
      <c r="M488" s="231"/>
      <c r="N488" s="232"/>
      <c r="O488" s="232"/>
      <c r="P488" s="232"/>
      <c r="Q488" s="232"/>
      <c r="R488" s="232"/>
      <c r="S488" s="232"/>
      <c r="T488" s="23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4" t="s">
        <v>140</v>
      </c>
      <c r="AU488" s="234" t="s">
        <v>138</v>
      </c>
      <c r="AV488" s="13" t="s">
        <v>82</v>
      </c>
      <c r="AW488" s="13" t="s">
        <v>32</v>
      </c>
      <c r="AX488" s="13" t="s">
        <v>77</v>
      </c>
      <c r="AY488" s="234" t="s">
        <v>129</v>
      </c>
    </row>
    <row r="489" s="14" customFormat="1">
      <c r="A489" s="14"/>
      <c r="B489" s="235"/>
      <c r="C489" s="236"/>
      <c r="D489" s="226" t="s">
        <v>140</v>
      </c>
      <c r="E489" s="237" t="s">
        <v>1</v>
      </c>
      <c r="F489" s="238" t="s">
        <v>218</v>
      </c>
      <c r="G489" s="236"/>
      <c r="H489" s="239">
        <v>46.409999999999997</v>
      </c>
      <c r="I489" s="240"/>
      <c r="J489" s="236"/>
      <c r="K489" s="236"/>
      <c r="L489" s="241"/>
      <c r="M489" s="242"/>
      <c r="N489" s="243"/>
      <c r="O489" s="243"/>
      <c r="P489" s="243"/>
      <c r="Q489" s="243"/>
      <c r="R489" s="243"/>
      <c r="S489" s="243"/>
      <c r="T489" s="24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5" t="s">
        <v>140</v>
      </c>
      <c r="AU489" s="245" t="s">
        <v>138</v>
      </c>
      <c r="AV489" s="14" t="s">
        <v>138</v>
      </c>
      <c r="AW489" s="14" t="s">
        <v>32</v>
      </c>
      <c r="AX489" s="14" t="s">
        <v>77</v>
      </c>
      <c r="AY489" s="245" t="s">
        <v>129</v>
      </c>
    </row>
    <row r="490" s="15" customFormat="1">
      <c r="A490" s="15"/>
      <c r="B490" s="246"/>
      <c r="C490" s="247"/>
      <c r="D490" s="226" t="s">
        <v>140</v>
      </c>
      <c r="E490" s="248" t="s">
        <v>1</v>
      </c>
      <c r="F490" s="249" t="s">
        <v>145</v>
      </c>
      <c r="G490" s="247"/>
      <c r="H490" s="250">
        <v>116.09999999999999</v>
      </c>
      <c r="I490" s="251"/>
      <c r="J490" s="247"/>
      <c r="K490" s="247"/>
      <c r="L490" s="252"/>
      <c r="M490" s="253"/>
      <c r="N490" s="254"/>
      <c r="O490" s="254"/>
      <c r="P490" s="254"/>
      <c r="Q490" s="254"/>
      <c r="R490" s="254"/>
      <c r="S490" s="254"/>
      <c r="T490" s="25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56" t="s">
        <v>140</v>
      </c>
      <c r="AU490" s="256" t="s">
        <v>138</v>
      </c>
      <c r="AV490" s="15" t="s">
        <v>137</v>
      </c>
      <c r="AW490" s="15" t="s">
        <v>32</v>
      </c>
      <c r="AX490" s="15" t="s">
        <v>82</v>
      </c>
      <c r="AY490" s="256" t="s">
        <v>129</v>
      </c>
    </row>
    <row r="491" s="2" customFormat="1" ht="16.5" customHeight="1">
      <c r="A491" s="38"/>
      <c r="B491" s="39"/>
      <c r="C491" s="211" t="s">
        <v>827</v>
      </c>
      <c r="D491" s="211" t="s">
        <v>132</v>
      </c>
      <c r="E491" s="212" t="s">
        <v>828</v>
      </c>
      <c r="F491" s="213" t="s">
        <v>829</v>
      </c>
      <c r="G491" s="214" t="s">
        <v>153</v>
      </c>
      <c r="H491" s="215">
        <v>96.950000000000003</v>
      </c>
      <c r="I491" s="216"/>
      <c r="J491" s="217">
        <f>ROUND(I491*H491,2)</f>
        <v>0</v>
      </c>
      <c r="K491" s="213" t="s">
        <v>136</v>
      </c>
      <c r="L491" s="44"/>
      <c r="M491" s="218" t="s">
        <v>1</v>
      </c>
      <c r="N491" s="219" t="s">
        <v>43</v>
      </c>
      <c r="O491" s="91"/>
      <c r="P491" s="220">
        <f>O491*H491</f>
        <v>0</v>
      </c>
      <c r="Q491" s="220">
        <v>9.0000000000000006E-05</v>
      </c>
      <c r="R491" s="220">
        <f>Q491*H491</f>
        <v>0.0087255000000000006</v>
      </c>
      <c r="S491" s="220">
        <v>0</v>
      </c>
      <c r="T491" s="221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2" t="s">
        <v>224</v>
      </c>
      <c r="AT491" s="222" t="s">
        <v>132</v>
      </c>
      <c r="AU491" s="222" t="s">
        <v>138</v>
      </c>
      <c r="AY491" s="17" t="s">
        <v>129</v>
      </c>
      <c r="BE491" s="223">
        <f>IF(N491="základní",J491,0)</f>
        <v>0</v>
      </c>
      <c r="BF491" s="223">
        <f>IF(N491="snížená",J491,0)</f>
        <v>0</v>
      </c>
      <c r="BG491" s="223">
        <f>IF(N491="zákl. přenesená",J491,0)</f>
        <v>0</v>
      </c>
      <c r="BH491" s="223">
        <f>IF(N491="sníž. přenesená",J491,0)</f>
        <v>0</v>
      </c>
      <c r="BI491" s="223">
        <f>IF(N491="nulová",J491,0)</f>
        <v>0</v>
      </c>
      <c r="BJ491" s="17" t="s">
        <v>138</v>
      </c>
      <c r="BK491" s="223">
        <f>ROUND(I491*H491,2)</f>
        <v>0</v>
      </c>
      <c r="BL491" s="17" t="s">
        <v>224</v>
      </c>
      <c r="BM491" s="222" t="s">
        <v>830</v>
      </c>
    </row>
    <row r="492" s="13" customFormat="1">
      <c r="A492" s="13"/>
      <c r="B492" s="224"/>
      <c r="C492" s="225"/>
      <c r="D492" s="226" t="s">
        <v>140</v>
      </c>
      <c r="E492" s="227" t="s">
        <v>1</v>
      </c>
      <c r="F492" s="228" t="s">
        <v>223</v>
      </c>
      <c r="G492" s="225"/>
      <c r="H492" s="227" t="s">
        <v>1</v>
      </c>
      <c r="I492" s="229"/>
      <c r="J492" s="225"/>
      <c r="K492" s="225"/>
      <c r="L492" s="230"/>
      <c r="M492" s="231"/>
      <c r="N492" s="232"/>
      <c r="O492" s="232"/>
      <c r="P492" s="232"/>
      <c r="Q492" s="232"/>
      <c r="R492" s="232"/>
      <c r="S492" s="232"/>
      <c r="T492" s="23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4" t="s">
        <v>140</v>
      </c>
      <c r="AU492" s="234" t="s">
        <v>138</v>
      </c>
      <c r="AV492" s="13" t="s">
        <v>82</v>
      </c>
      <c r="AW492" s="13" t="s">
        <v>32</v>
      </c>
      <c r="AX492" s="13" t="s">
        <v>77</v>
      </c>
      <c r="AY492" s="234" t="s">
        <v>129</v>
      </c>
    </row>
    <row r="493" s="14" customFormat="1">
      <c r="A493" s="14"/>
      <c r="B493" s="235"/>
      <c r="C493" s="236"/>
      <c r="D493" s="226" t="s">
        <v>140</v>
      </c>
      <c r="E493" s="237" t="s">
        <v>1</v>
      </c>
      <c r="F493" s="238" t="s">
        <v>831</v>
      </c>
      <c r="G493" s="236"/>
      <c r="H493" s="239">
        <v>96.950000000000003</v>
      </c>
      <c r="I493" s="240"/>
      <c r="J493" s="236"/>
      <c r="K493" s="236"/>
      <c r="L493" s="241"/>
      <c r="M493" s="242"/>
      <c r="N493" s="243"/>
      <c r="O493" s="243"/>
      <c r="P493" s="243"/>
      <c r="Q493" s="243"/>
      <c r="R493" s="243"/>
      <c r="S493" s="243"/>
      <c r="T493" s="24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5" t="s">
        <v>140</v>
      </c>
      <c r="AU493" s="245" t="s">
        <v>138</v>
      </c>
      <c r="AV493" s="14" t="s">
        <v>138</v>
      </c>
      <c r="AW493" s="14" t="s">
        <v>32</v>
      </c>
      <c r="AX493" s="14" t="s">
        <v>82</v>
      </c>
      <c r="AY493" s="245" t="s">
        <v>129</v>
      </c>
    </row>
    <row r="494" s="2" customFormat="1" ht="16.5" customHeight="1">
      <c r="A494" s="38"/>
      <c r="B494" s="39"/>
      <c r="C494" s="211" t="s">
        <v>832</v>
      </c>
      <c r="D494" s="211" t="s">
        <v>132</v>
      </c>
      <c r="E494" s="212" t="s">
        <v>833</v>
      </c>
      <c r="F494" s="213" t="s">
        <v>834</v>
      </c>
      <c r="G494" s="214" t="s">
        <v>153</v>
      </c>
      <c r="H494" s="215">
        <v>105.45</v>
      </c>
      <c r="I494" s="216"/>
      <c r="J494" s="217">
        <f>ROUND(I494*H494,2)</f>
        <v>0</v>
      </c>
      <c r="K494" s="213" t="s">
        <v>136</v>
      </c>
      <c r="L494" s="44"/>
      <c r="M494" s="218" t="s">
        <v>1</v>
      </c>
      <c r="N494" s="219" t="s">
        <v>43</v>
      </c>
      <c r="O494" s="91"/>
      <c r="P494" s="220">
        <f>O494*H494</f>
        <v>0</v>
      </c>
      <c r="Q494" s="220">
        <v>0.00142</v>
      </c>
      <c r="R494" s="220">
        <f>Q494*H494</f>
        <v>0.14973900000000001</v>
      </c>
      <c r="S494" s="220">
        <v>0</v>
      </c>
      <c r="T494" s="221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2" t="s">
        <v>224</v>
      </c>
      <c r="AT494" s="222" t="s">
        <v>132</v>
      </c>
      <c r="AU494" s="222" t="s">
        <v>138</v>
      </c>
      <c r="AY494" s="17" t="s">
        <v>129</v>
      </c>
      <c r="BE494" s="223">
        <f>IF(N494="základní",J494,0)</f>
        <v>0</v>
      </c>
      <c r="BF494" s="223">
        <f>IF(N494="snížená",J494,0)</f>
        <v>0</v>
      </c>
      <c r="BG494" s="223">
        <f>IF(N494="zákl. přenesená",J494,0)</f>
        <v>0</v>
      </c>
      <c r="BH494" s="223">
        <f>IF(N494="sníž. přenesená",J494,0)</f>
        <v>0</v>
      </c>
      <c r="BI494" s="223">
        <f>IF(N494="nulová",J494,0)</f>
        <v>0</v>
      </c>
      <c r="BJ494" s="17" t="s">
        <v>138</v>
      </c>
      <c r="BK494" s="223">
        <f>ROUND(I494*H494,2)</f>
        <v>0</v>
      </c>
      <c r="BL494" s="17" t="s">
        <v>224</v>
      </c>
      <c r="BM494" s="222" t="s">
        <v>835</v>
      </c>
    </row>
    <row r="495" s="13" customFormat="1">
      <c r="A495" s="13"/>
      <c r="B495" s="224"/>
      <c r="C495" s="225"/>
      <c r="D495" s="226" t="s">
        <v>140</v>
      </c>
      <c r="E495" s="227" t="s">
        <v>1</v>
      </c>
      <c r="F495" s="228" t="s">
        <v>223</v>
      </c>
      <c r="G495" s="225"/>
      <c r="H495" s="227" t="s">
        <v>1</v>
      </c>
      <c r="I495" s="229"/>
      <c r="J495" s="225"/>
      <c r="K495" s="225"/>
      <c r="L495" s="230"/>
      <c r="M495" s="231"/>
      <c r="N495" s="232"/>
      <c r="O495" s="232"/>
      <c r="P495" s="232"/>
      <c r="Q495" s="232"/>
      <c r="R495" s="232"/>
      <c r="S495" s="232"/>
      <c r="T495" s="23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4" t="s">
        <v>140</v>
      </c>
      <c r="AU495" s="234" t="s">
        <v>138</v>
      </c>
      <c r="AV495" s="13" t="s">
        <v>82</v>
      </c>
      <c r="AW495" s="13" t="s">
        <v>32</v>
      </c>
      <c r="AX495" s="13" t="s">
        <v>77</v>
      </c>
      <c r="AY495" s="234" t="s">
        <v>129</v>
      </c>
    </row>
    <row r="496" s="14" customFormat="1">
      <c r="A496" s="14"/>
      <c r="B496" s="235"/>
      <c r="C496" s="236"/>
      <c r="D496" s="226" t="s">
        <v>140</v>
      </c>
      <c r="E496" s="237" t="s">
        <v>1</v>
      </c>
      <c r="F496" s="238" t="s">
        <v>836</v>
      </c>
      <c r="G496" s="236"/>
      <c r="H496" s="239">
        <v>105.45</v>
      </c>
      <c r="I496" s="240"/>
      <c r="J496" s="236"/>
      <c r="K496" s="236"/>
      <c r="L496" s="241"/>
      <c r="M496" s="242"/>
      <c r="N496" s="243"/>
      <c r="O496" s="243"/>
      <c r="P496" s="243"/>
      <c r="Q496" s="243"/>
      <c r="R496" s="243"/>
      <c r="S496" s="243"/>
      <c r="T496" s="24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5" t="s">
        <v>140</v>
      </c>
      <c r="AU496" s="245" t="s">
        <v>138</v>
      </c>
      <c r="AV496" s="14" t="s">
        <v>138</v>
      </c>
      <c r="AW496" s="14" t="s">
        <v>32</v>
      </c>
      <c r="AX496" s="14" t="s">
        <v>82</v>
      </c>
      <c r="AY496" s="245" t="s">
        <v>129</v>
      </c>
    </row>
    <row r="497" s="2" customFormat="1" ht="33" customHeight="1">
      <c r="A497" s="38"/>
      <c r="B497" s="39"/>
      <c r="C497" s="211" t="s">
        <v>837</v>
      </c>
      <c r="D497" s="211" t="s">
        <v>132</v>
      </c>
      <c r="E497" s="212" t="s">
        <v>838</v>
      </c>
      <c r="F497" s="213" t="s">
        <v>839</v>
      </c>
      <c r="G497" s="214" t="s">
        <v>296</v>
      </c>
      <c r="H497" s="215">
        <v>3.7709999999999999</v>
      </c>
      <c r="I497" s="216"/>
      <c r="J497" s="217">
        <f>ROUND(I497*H497,2)</f>
        <v>0</v>
      </c>
      <c r="K497" s="213" t="s">
        <v>136</v>
      </c>
      <c r="L497" s="44"/>
      <c r="M497" s="218" t="s">
        <v>1</v>
      </c>
      <c r="N497" s="219" t="s">
        <v>43</v>
      </c>
      <c r="O497" s="91"/>
      <c r="P497" s="220">
        <f>O497*H497</f>
        <v>0</v>
      </c>
      <c r="Q497" s="220">
        <v>0</v>
      </c>
      <c r="R497" s="220">
        <f>Q497*H497</f>
        <v>0</v>
      </c>
      <c r="S497" s="220">
        <v>0</v>
      </c>
      <c r="T497" s="221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2" t="s">
        <v>224</v>
      </c>
      <c r="AT497" s="222" t="s">
        <v>132</v>
      </c>
      <c r="AU497" s="222" t="s">
        <v>138</v>
      </c>
      <c r="AY497" s="17" t="s">
        <v>129</v>
      </c>
      <c r="BE497" s="223">
        <f>IF(N497="základní",J497,0)</f>
        <v>0</v>
      </c>
      <c r="BF497" s="223">
        <f>IF(N497="snížená",J497,0)</f>
        <v>0</v>
      </c>
      <c r="BG497" s="223">
        <f>IF(N497="zákl. přenesená",J497,0)</f>
        <v>0</v>
      </c>
      <c r="BH497" s="223">
        <f>IF(N497="sníž. přenesená",J497,0)</f>
        <v>0</v>
      </c>
      <c r="BI497" s="223">
        <f>IF(N497="nulová",J497,0)</f>
        <v>0</v>
      </c>
      <c r="BJ497" s="17" t="s">
        <v>138</v>
      </c>
      <c r="BK497" s="223">
        <f>ROUND(I497*H497,2)</f>
        <v>0</v>
      </c>
      <c r="BL497" s="17" t="s">
        <v>224</v>
      </c>
      <c r="BM497" s="222" t="s">
        <v>840</v>
      </c>
    </row>
    <row r="498" s="12" customFormat="1" ht="22.8" customHeight="1">
      <c r="A498" s="12"/>
      <c r="B498" s="195"/>
      <c r="C498" s="196"/>
      <c r="D498" s="197" t="s">
        <v>76</v>
      </c>
      <c r="E498" s="209" t="s">
        <v>841</v>
      </c>
      <c r="F498" s="209" t="s">
        <v>842</v>
      </c>
      <c r="G498" s="196"/>
      <c r="H498" s="196"/>
      <c r="I498" s="199"/>
      <c r="J498" s="210">
        <f>BK498</f>
        <v>0</v>
      </c>
      <c r="K498" s="196"/>
      <c r="L498" s="201"/>
      <c r="M498" s="202"/>
      <c r="N498" s="203"/>
      <c r="O498" s="203"/>
      <c r="P498" s="204">
        <f>SUM(P499:P541)</f>
        <v>0</v>
      </c>
      <c r="Q498" s="203"/>
      <c r="R498" s="204">
        <f>SUM(R499:R541)</f>
        <v>5.4590420000000002</v>
      </c>
      <c r="S498" s="203"/>
      <c r="T498" s="205">
        <f>SUM(T499:T541)</f>
        <v>2.4330400000000001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06" t="s">
        <v>138</v>
      </c>
      <c r="AT498" s="207" t="s">
        <v>76</v>
      </c>
      <c r="AU498" s="207" t="s">
        <v>82</v>
      </c>
      <c r="AY498" s="206" t="s">
        <v>129</v>
      </c>
      <c r="BK498" s="208">
        <f>SUM(BK499:BK541)</f>
        <v>0</v>
      </c>
    </row>
    <row r="499" s="2" customFormat="1" ht="16.5" customHeight="1">
      <c r="A499" s="38"/>
      <c r="B499" s="39"/>
      <c r="C499" s="211" t="s">
        <v>843</v>
      </c>
      <c r="D499" s="211" t="s">
        <v>132</v>
      </c>
      <c r="E499" s="212" t="s">
        <v>844</v>
      </c>
      <c r="F499" s="213" t="s">
        <v>845</v>
      </c>
      <c r="G499" s="214" t="s">
        <v>135</v>
      </c>
      <c r="H499" s="215">
        <v>228.40000000000001</v>
      </c>
      <c r="I499" s="216"/>
      <c r="J499" s="217">
        <f>ROUND(I499*H499,2)</f>
        <v>0</v>
      </c>
      <c r="K499" s="213" t="s">
        <v>136</v>
      </c>
      <c r="L499" s="44"/>
      <c r="M499" s="218" t="s">
        <v>1</v>
      </c>
      <c r="N499" s="219" t="s">
        <v>43</v>
      </c>
      <c r="O499" s="91"/>
      <c r="P499" s="220">
        <f>O499*H499</f>
        <v>0</v>
      </c>
      <c r="Q499" s="220">
        <v>0</v>
      </c>
      <c r="R499" s="220">
        <f>Q499*H499</f>
        <v>0</v>
      </c>
      <c r="S499" s="220">
        <v>0</v>
      </c>
      <c r="T499" s="221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2" t="s">
        <v>224</v>
      </c>
      <c r="AT499" s="222" t="s">
        <v>132</v>
      </c>
      <c r="AU499" s="222" t="s">
        <v>138</v>
      </c>
      <c r="AY499" s="17" t="s">
        <v>129</v>
      </c>
      <c r="BE499" s="223">
        <f>IF(N499="základní",J499,0)</f>
        <v>0</v>
      </c>
      <c r="BF499" s="223">
        <f>IF(N499="snížená",J499,0)</f>
        <v>0</v>
      </c>
      <c r="BG499" s="223">
        <f>IF(N499="zákl. přenesená",J499,0)</f>
        <v>0</v>
      </c>
      <c r="BH499" s="223">
        <f>IF(N499="sníž. přenesená",J499,0)</f>
        <v>0</v>
      </c>
      <c r="BI499" s="223">
        <f>IF(N499="nulová",J499,0)</f>
        <v>0</v>
      </c>
      <c r="BJ499" s="17" t="s">
        <v>138</v>
      </c>
      <c r="BK499" s="223">
        <f>ROUND(I499*H499,2)</f>
        <v>0</v>
      </c>
      <c r="BL499" s="17" t="s">
        <v>224</v>
      </c>
      <c r="BM499" s="222" t="s">
        <v>846</v>
      </c>
    </row>
    <row r="500" s="13" customFormat="1">
      <c r="A500" s="13"/>
      <c r="B500" s="224"/>
      <c r="C500" s="225"/>
      <c r="D500" s="226" t="s">
        <v>140</v>
      </c>
      <c r="E500" s="227" t="s">
        <v>1</v>
      </c>
      <c r="F500" s="228" t="s">
        <v>149</v>
      </c>
      <c r="G500" s="225"/>
      <c r="H500" s="227" t="s">
        <v>1</v>
      </c>
      <c r="I500" s="229"/>
      <c r="J500" s="225"/>
      <c r="K500" s="225"/>
      <c r="L500" s="230"/>
      <c r="M500" s="231"/>
      <c r="N500" s="232"/>
      <c r="O500" s="232"/>
      <c r="P500" s="232"/>
      <c r="Q500" s="232"/>
      <c r="R500" s="232"/>
      <c r="S500" s="232"/>
      <c r="T500" s="23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4" t="s">
        <v>140</v>
      </c>
      <c r="AU500" s="234" t="s">
        <v>138</v>
      </c>
      <c r="AV500" s="13" t="s">
        <v>82</v>
      </c>
      <c r="AW500" s="13" t="s">
        <v>32</v>
      </c>
      <c r="AX500" s="13" t="s">
        <v>77</v>
      </c>
      <c r="AY500" s="234" t="s">
        <v>129</v>
      </c>
    </row>
    <row r="501" s="14" customFormat="1">
      <c r="A501" s="14"/>
      <c r="B501" s="235"/>
      <c r="C501" s="236"/>
      <c r="D501" s="226" t="s">
        <v>140</v>
      </c>
      <c r="E501" s="237" t="s">
        <v>1</v>
      </c>
      <c r="F501" s="238" t="s">
        <v>847</v>
      </c>
      <c r="G501" s="236"/>
      <c r="H501" s="239">
        <v>181.12000000000001</v>
      </c>
      <c r="I501" s="240"/>
      <c r="J501" s="236"/>
      <c r="K501" s="236"/>
      <c r="L501" s="241"/>
      <c r="M501" s="242"/>
      <c r="N501" s="243"/>
      <c r="O501" s="243"/>
      <c r="P501" s="243"/>
      <c r="Q501" s="243"/>
      <c r="R501" s="243"/>
      <c r="S501" s="243"/>
      <c r="T501" s="24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5" t="s">
        <v>140</v>
      </c>
      <c r="AU501" s="245" t="s">
        <v>138</v>
      </c>
      <c r="AV501" s="14" t="s">
        <v>138</v>
      </c>
      <c r="AW501" s="14" t="s">
        <v>32</v>
      </c>
      <c r="AX501" s="14" t="s">
        <v>77</v>
      </c>
      <c r="AY501" s="245" t="s">
        <v>129</v>
      </c>
    </row>
    <row r="502" s="13" customFormat="1">
      <c r="A502" s="13"/>
      <c r="B502" s="224"/>
      <c r="C502" s="225"/>
      <c r="D502" s="226" t="s">
        <v>140</v>
      </c>
      <c r="E502" s="227" t="s">
        <v>1</v>
      </c>
      <c r="F502" s="228" t="s">
        <v>697</v>
      </c>
      <c r="G502" s="225"/>
      <c r="H502" s="227" t="s">
        <v>1</v>
      </c>
      <c r="I502" s="229"/>
      <c r="J502" s="225"/>
      <c r="K502" s="225"/>
      <c r="L502" s="230"/>
      <c r="M502" s="231"/>
      <c r="N502" s="232"/>
      <c r="O502" s="232"/>
      <c r="P502" s="232"/>
      <c r="Q502" s="232"/>
      <c r="R502" s="232"/>
      <c r="S502" s="232"/>
      <c r="T502" s="23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4" t="s">
        <v>140</v>
      </c>
      <c r="AU502" s="234" t="s">
        <v>138</v>
      </c>
      <c r="AV502" s="13" t="s">
        <v>82</v>
      </c>
      <c r="AW502" s="13" t="s">
        <v>32</v>
      </c>
      <c r="AX502" s="13" t="s">
        <v>77</v>
      </c>
      <c r="AY502" s="234" t="s">
        <v>129</v>
      </c>
    </row>
    <row r="503" s="14" customFormat="1">
      <c r="A503" s="14"/>
      <c r="B503" s="235"/>
      <c r="C503" s="236"/>
      <c r="D503" s="226" t="s">
        <v>140</v>
      </c>
      <c r="E503" s="237" t="s">
        <v>1</v>
      </c>
      <c r="F503" s="238" t="s">
        <v>848</v>
      </c>
      <c r="G503" s="236"/>
      <c r="H503" s="239">
        <v>47.280000000000001</v>
      </c>
      <c r="I503" s="240"/>
      <c r="J503" s="236"/>
      <c r="K503" s="236"/>
      <c r="L503" s="241"/>
      <c r="M503" s="242"/>
      <c r="N503" s="243"/>
      <c r="O503" s="243"/>
      <c r="P503" s="243"/>
      <c r="Q503" s="243"/>
      <c r="R503" s="243"/>
      <c r="S503" s="243"/>
      <c r="T503" s="24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5" t="s">
        <v>140</v>
      </c>
      <c r="AU503" s="245" t="s">
        <v>138</v>
      </c>
      <c r="AV503" s="14" t="s">
        <v>138</v>
      </c>
      <c r="AW503" s="14" t="s">
        <v>32</v>
      </c>
      <c r="AX503" s="14" t="s">
        <v>77</v>
      </c>
      <c r="AY503" s="245" t="s">
        <v>129</v>
      </c>
    </row>
    <row r="504" s="15" customFormat="1">
      <c r="A504" s="15"/>
      <c r="B504" s="246"/>
      <c r="C504" s="247"/>
      <c r="D504" s="226" t="s">
        <v>140</v>
      </c>
      <c r="E504" s="248" t="s">
        <v>1</v>
      </c>
      <c r="F504" s="249" t="s">
        <v>145</v>
      </c>
      <c r="G504" s="247"/>
      <c r="H504" s="250">
        <v>228.40000000000001</v>
      </c>
      <c r="I504" s="251"/>
      <c r="J504" s="247"/>
      <c r="K504" s="247"/>
      <c r="L504" s="252"/>
      <c r="M504" s="253"/>
      <c r="N504" s="254"/>
      <c r="O504" s="254"/>
      <c r="P504" s="254"/>
      <c r="Q504" s="254"/>
      <c r="R504" s="254"/>
      <c r="S504" s="254"/>
      <c r="T504" s="255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6" t="s">
        <v>140</v>
      </c>
      <c r="AU504" s="256" t="s">
        <v>138</v>
      </c>
      <c r="AV504" s="15" t="s">
        <v>137</v>
      </c>
      <c r="AW504" s="15" t="s">
        <v>32</v>
      </c>
      <c r="AX504" s="15" t="s">
        <v>82</v>
      </c>
      <c r="AY504" s="256" t="s">
        <v>129</v>
      </c>
    </row>
    <row r="505" s="2" customFormat="1" ht="16.5" customHeight="1">
      <c r="A505" s="38"/>
      <c r="B505" s="39"/>
      <c r="C505" s="211" t="s">
        <v>849</v>
      </c>
      <c r="D505" s="211" t="s">
        <v>132</v>
      </c>
      <c r="E505" s="212" t="s">
        <v>850</v>
      </c>
      <c r="F505" s="213" t="s">
        <v>851</v>
      </c>
      <c r="G505" s="214" t="s">
        <v>135</v>
      </c>
      <c r="H505" s="215">
        <v>228.40000000000001</v>
      </c>
      <c r="I505" s="216"/>
      <c r="J505" s="217">
        <f>ROUND(I505*H505,2)</f>
        <v>0</v>
      </c>
      <c r="K505" s="213" t="s">
        <v>136</v>
      </c>
      <c r="L505" s="44"/>
      <c r="M505" s="218" t="s">
        <v>1</v>
      </c>
      <c r="N505" s="219" t="s">
        <v>43</v>
      </c>
      <c r="O505" s="91"/>
      <c r="P505" s="220">
        <f>O505*H505</f>
        <v>0</v>
      </c>
      <c r="Q505" s="220">
        <v>0.00029999999999999997</v>
      </c>
      <c r="R505" s="220">
        <f>Q505*H505</f>
        <v>0.068519999999999998</v>
      </c>
      <c r="S505" s="220">
        <v>0</v>
      </c>
      <c r="T505" s="221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2" t="s">
        <v>224</v>
      </c>
      <c r="AT505" s="222" t="s">
        <v>132</v>
      </c>
      <c r="AU505" s="222" t="s">
        <v>138</v>
      </c>
      <c r="AY505" s="17" t="s">
        <v>129</v>
      </c>
      <c r="BE505" s="223">
        <f>IF(N505="základní",J505,0)</f>
        <v>0</v>
      </c>
      <c r="BF505" s="223">
        <f>IF(N505="snížená",J505,0)</f>
        <v>0</v>
      </c>
      <c r="BG505" s="223">
        <f>IF(N505="zákl. přenesená",J505,0)</f>
        <v>0</v>
      </c>
      <c r="BH505" s="223">
        <f>IF(N505="sníž. přenesená",J505,0)</f>
        <v>0</v>
      </c>
      <c r="BI505" s="223">
        <f>IF(N505="nulová",J505,0)</f>
        <v>0</v>
      </c>
      <c r="BJ505" s="17" t="s">
        <v>138</v>
      </c>
      <c r="BK505" s="223">
        <f>ROUND(I505*H505,2)</f>
        <v>0</v>
      </c>
      <c r="BL505" s="17" t="s">
        <v>224</v>
      </c>
      <c r="BM505" s="222" t="s">
        <v>852</v>
      </c>
    </row>
    <row r="506" s="13" customFormat="1">
      <c r="A506" s="13"/>
      <c r="B506" s="224"/>
      <c r="C506" s="225"/>
      <c r="D506" s="226" t="s">
        <v>140</v>
      </c>
      <c r="E506" s="227" t="s">
        <v>1</v>
      </c>
      <c r="F506" s="228" t="s">
        <v>149</v>
      </c>
      <c r="G506" s="225"/>
      <c r="H506" s="227" t="s">
        <v>1</v>
      </c>
      <c r="I506" s="229"/>
      <c r="J506" s="225"/>
      <c r="K506" s="225"/>
      <c r="L506" s="230"/>
      <c r="M506" s="231"/>
      <c r="N506" s="232"/>
      <c r="O506" s="232"/>
      <c r="P506" s="232"/>
      <c r="Q506" s="232"/>
      <c r="R506" s="232"/>
      <c r="S506" s="232"/>
      <c r="T506" s="23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4" t="s">
        <v>140</v>
      </c>
      <c r="AU506" s="234" t="s">
        <v>138</v>
      </c>
      <c r="AV506" s="13" t="s">
        <v>82</v>
      </c>
      <c r="AW506" s="13" t="s">
        <v>32</v>
      </c>
      <c r="AX506" s="13" t="s">
        <v>77</v>
      </c>
      <c r="AY506" s="234" t="s">
        <v>129</v>
      </c>
    </row>
    <row r="507" s="14" customFormat="1">
      <c r="A507" s="14"/>
      <c r="B507" s="235"/>
      <c r="C507" s="236"/>
      <c r="D507" s="226" t="s">
        <v>140</v>
      </c>
      <c r="E507" s="237" t="s">
        <v>1</v>
      </c>
      <c r="F507" s="238" t="s">
        <v>847</v>
      </c>
      <c r="G507" s="236"/>
      <c r="H507" s="239">
        <v>181.12000000000001</v>
      </c>
      <c r="I507" s="240"/>
      <c r="J507" s="236"/>
      <c r="K507" s="236"/>
      <c r="L507" s="241"/>
      <c r="M507" s="242"/>
      <c r="N507" s="243"/>
      <c r="O507" s="243"/>
      <c r="P507" s="243"/>
      <c r="Q507" s="243"/>
      <c r="R507" s="243"/>
      <c r="S507" s="243"/>
      <c r="T507" s="24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5" t="s">
        <v>140</v>
      </c>
      <c r="AU507" s="245" t="s">
        <v>138</v>
      </c>
      <c r="AV507" s="14" t="s">
        <v>138</v>
      </c>
      <c r="AW507" s="14" t="s">
        <v>32</v>
      </c>
      <c r="AX507" s="14" t="s">
        <v>77</v>
      </c>
      <c r="AY507" s="245" t="s">
        <v>129</v>
      </c>
    </row>
    <row r="508" s="13" customFormat="1">
      <c r="A508" s="13"/>
      <c r="B508" s="224"/>
      <c r="C508" s="225"/>
      <c r="D508" s="226" t="s">
        <v>140</v>
      </c>
      <c r="E508" s="227" t="s">
        <v>1</v>
      </c>
      <c r="F508" s="228" t="s">
        <v>697</v>
      </c>
      <c r="G508" s="225"/>
      <c r="H508" s="227" t="s">
        <v>1</v>
      </c>
      <c r="I508" s="229"/>
      <c r="J508" s="225"/>
      <c r="K508" s="225"/>
      <c r="L508" s="230"/>
      <c r="M508" s="231"/>
      <c r="N508" s="232"/>
      <c r="O508" s="232"/>
      <c r="P508" s="232"/>
      <c r="Q508" s="232"/>
      <c r="R508" s="232"/>
      <c r="S508" s="232"/>
      <c r="T508" s="23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4" t="s">
        <v>140</v>
      </c>
      <c r="AU508" s="234" t="s">
        <v>138</v>
      </c>
      <c r="AV508" s="13" t="s">
        <v>82</v>
      </c>
      <c r="AW508" s="13" t="s">
        <v>32</v>
      </c>
      <c r="AX508" s="13" t="s">
        <v>77</v>
      </c>
      <c r="AY508" s="234" t="s">
        <v>129</v>
      </c>
    </row>
    <row r="509" s="14" customFormat="1">
      <c r="A509" s="14"/>
      <c r="B509" s="235"/>
      <c r="C509" s="236"/>
      <c r="D509" s="226" t="s">
        <v>140</v>
      </c>
      <c r="E509" s="237" t="s">
        <v>1</v>
      </c>
      <c r="F509" s="238" t="s">
        <v>848</v>
      </c>
      <c r="G509" s="236"/>
      <c r="H509" s="239">
        <v>47.280000000000001</v>
      </c>
      <c r="I509" s="240"/>
      <c r="J509" s="236"/>
      <c r="K509" s="236"/>
      <c r="L509" s="241"/>
      <c r="M509" s="242"/>
      <c r="N509" s="243"/>
      <c r="O509" s="243"/>
      <c r="P509" s="243"/>
      <c r="Q509" s="243"/>
      <c r="R509" s="243"/>
      <c r="S509" s="243"/>
      <c r="T509" s="24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5" t="s">
        <v>140</v>
      </c>
      <c r="AU509" s="245" t="s">
        <v>138</v>
      </c>
      <c r="AV509" s="14" t="s">
        <v>138</v>
      </c>
      <c r="AW509" s="14" t="s">
        <v>32</v>
      </c>
      <c r="AX509" s="14" t="s">
        <v>77</v>
      </c>
      <c r="AY509" s="245" t="s">
        <v>129</v>
      </c>
    </row>
    <row r="510" s="15" customFormat="1">
      <c r="A510" s="15"/>
      <c r="B510" s="246"/>
      <c r="C510" s="247"/>
      <c r="D510" s="226" t="s">
        <v>140</v>
      </c>
      <c r="E510" s="248" t="s">
        <v>1</v>
      </c>
      <c r="F510" s="249" t="s">
        <v>145</v>
      </c>
      <c r="G510" s="247"/>
      <c r="H510" s="250">
        <v>228.40000000000001</v>
      </c>
      <c r="I510" s="251"/>
      <c r="J510" s="247"/>
      <c r="K510" s="247"/>
      <c r="L510" s="252"/>
      <c r="M510" s="253"/>
      <c r="N510" s="254"/>
      <c r="O510" s="254"/>
      <c r="P510" s="254"/>
      <c r="Q510" s="254"/>
      <c r="R510" s="254"/>
      <c r="S510" s="254"/>
      <c r="T510" s="255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56" t="s">
        <v>140</v>
      </c>
      <c r="AU510" s="256" t="s">
        <v>138</v>
      </c>
      <c r="AV510" s="15" t="s">
        <v>137</v>
      </c>
      <c r="AW510" s="15" t="s">
        <v>32</v>
      </c>
      <c r="AX510" s="15" t="s">
        <v>82</v>
      </c>
      <c r="AY510" s="256" t="s">
        <v>129</v>
      </c>
    </row>
    <row r="511" s="2" customFormat="1" ht="24.15" customHeight="1">
      <c r="A511" s="38"/>
      <c r="B511" s="39"/>
      <c r="C511" s="211" t="s">
        <v>853</v>
      </c>
      <c r="D511" s="211" t="s">
        <v>132</v>
      </c>
      <c r="E511" s="212" t="s">
        <v>854</v>
      </c>
      <c r="F511" s="213" t="s">
        <v>855</v>
      </c>
      <c r="G511" s="214" t="s">
        <v>135</v>
      </c>
      <c r="H511" s="215">
        <v>43</v>
      </c>
      <c r="I511" s="216"/>
      <c r="J511" s="217">
        <f>ROUND(I511*H511,2)</f>
        <v>0</v>
      </c>
      <c r="K511" s="213" t="s">
        <v>136</v>
      </c>
      <c r="L511" s="44"/>
      <c r="M511" s="218" t="s">
        <v>1</v>
      </c>
      <c r="N511" s="219" t="s">
        <v>43</v>
      </c>
      <c r="O511" s="91"/>
      <c r="P511" s="220">
        <f>O511*H511</f>
        <v>0</v>
      </c>
      <c r="Q511" s="220">
        <v>0.0015</v>
      </c>
      <c r="R511" s="220">
        <f>Q511*H511</f>
        <v>0.064500000000000002</v>
      </c>
      <c r="S511" s="220">
        <v>0</v>
      </c>
      <c r="T511" s="221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2" t="s">
        <v>224</v>
      </c>
      <c r="AT511" s="222" t="s">
        <v>132</v>
      </c>
      <c r="AU511" s="222" t="s">
        <v>138</v>
      </c>
      <c r="AY511" s="17" t="s">
        <v>129</v>
      </c>
      <c r="BE511" s="223">
        <f>IF(N511="základní",J511,0)</f>
        <v>0</v>
      </c>
      <c r="BF511" s="223">
        <f>IF(N511="snížená",J511,0)</f>
        <v>0</v>
      </c>
      <c r="BG511" s="223">
        <f>IF(N511="zákl. přenesená",J511,0)</f>
        <v>0</v>
      </c>
      <c r="BH511" s="223">
        <f>IF(N511="sníž. přenesená",J511,0)</f>
        <v>0</v>
      </c>
      <c r="BI511" s="223">
        <f>IF(N511="nulová",J511,0)</f>
        <v>0</v>
      </c>
      <c r="BJ511" s="17" t="s">
        <v>138</v>
      </c>
      <c r="BK511" s="223">
        <f>ROUND(I511*H511,2)</f>
        <v>0</v>
      </c>
      <c r="BL511" s="17" t="s">
        <v>224</v>
      </c>
      <c r="BM511" s="222" t="s">
        <v>856</v>
      </c>
    </row>
    <row r="512" s="13" customFormat="1">
      <c r="A512" s="13"/>
      <c r="B512" s="224"/>
      <c r="C512" s="225"/>
      <c r="D512" s="226" t="s">
        <v>140</v>
      </c>
      <c r="E512" s="227" t="s">
        <v>1</v>
      </c>
      <c r="F512" s="228" t="s">
        <v>857</v>
      </c>
      <c r="G512" s="225"/>
      <c r="H512" s="227" t="s">
        <v>1</v>
      </c>
      <c r="I512" s="229"/>
      <c r="J512" s="225"/>
      <c r="K512" s="225"/>
      <c r="L512" s="230"/>
      <c r="M512" s="231"/>
      <c r="N512" s="232"/>
      <c r="O512" s="232"/>
      <c r="P512" s="232"/>
      <c r="Q512" s="232"/>
      <c r="R512" s="232"/>
      <c r="S512" s="232"/>
      <c r="T512" s="23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4" t="s">
        <v>140</v>
      </c>
      <c r="AU512" s="234" t="s">
        <v>138</v>
      </c>
      <c r="AV512" s="13" t="s">
        <v>82</v>
      </c>
      <c r="AW512" s="13" t="s">
        <v>32</v>
      </c>
      <c r="AX512" s="13" t="s">
        <v>77</v>
      </c>
      <c r="AY512" s="234" t="s">
        <v>129</v>
      </c>
    </row>
    <row r="513" s="14" customFormat="1">
      <c r="A513" s="14"/>
      <c r="B513" s="235"/>
      <c r="C513" s="236"/>
      <c r="D513" s="226" t="s">
        <v>140</v>
      </c>
      <c r="E513" s="237" t="s">
        <v>1</v>
      </c>
      <c r="F513" s="238" t="s">
        <v>858</v>
      </c>
      <c r="G513" s="236"/>
      <c r="H513" s="239">
        <v>43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5" t="s">
        <v>140</v>
      </c>
      <c r="AU513" s="245" t="s">
        <v>138</v>
      </c>
      <c r="AV513" s="14" t="s">
        <v>138</v>
      </c>
      <c r="AW513" s="14" t="s">
        <v>32</v>
      </c>
      <c r="AX513" s="14" t="s">
        <v>82</v>
      </c>
      <c r="AY513" s="245" t="s">
        <v>129</v>
      </c>
    </row>
    <row r="514" s="2" customFormat="1" ht="16.5" customHeight="1">
      <c r="A514" s="38"/>
      <c r="B514" s="39"/>
      <c r="C514" s="211" t="s">
        <v>859</v>
      </c>
      <c r="D514" s="211" t="s">
        <v>132</v>
      </c>
      <c r="E514" s="212" t="s">
        <v>860</v>
      </c>
      <c r="F514" s="213" t="s">
        <v>861</v>
      </c>
      <c r="G514" s="214" t="s">
        <v>153</v>
      </c>
      <c r="H514" s="215">
        <v>10</v>
      </c>
      <c r="I514" s="216"/>
      <c r="J514" s="217">
        <f>ROUND(I514*H514,2)</f>
        <v>0</v>
      </c>
      <c r="K514" s="213" t="s">
        <v>136</v>
      </c>
      <c r="L514" s="44"/>
      <c r="M514" s="218" t="s">
        <v>1</v>
      </c>
      <c r="N514" s="219" t="s">
        <v>43</v>
      </c>
      <c r="O514" s="91"/>
      <c r="P514" s="220">
        <f>O514*H514</f>
        <v>0</v>
      </c>
      <c r="Q514" s="220">
        <v>0.00021000000000000001</v>
      </c>
      <c r="R514" s="220">
        <f>Q514*H514</f>
        <v>0.0021000000000000003</v>
      </c>
      <c r="S514" s="220">
        <v>0</v>
      </c>
      <c r="T514" s="221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2" t="s">
        <v>224</v>
      </c>
      <c r="AT514" s="222" t="s">
        <v>132</v>
      </c>
      <c r="AU514" s="222" t="s">
        <v>138</v>
      </c>
      <c r="AY514" s="17" t="s">
        <v>129</v>
      </c>
      <c r="BE514" s="223">
        <f>IF(N514="základní",J514,0)</f>
        <v>0</v>
      </c>
      <c r="BF514" s="223">
        <f>IF(N514="snížená",J514,0)</f>
        <v>0</v>
      </c>
      <c r="BG514" s="223">
        <f>IF(N514="zákl. přenesená",J514,0)</f>
        <v>0</v>
      </c>
      <c r="BH514" s="223">
        <f>IF(N514="sníž. přenesená",J514,0)</f>
        <v>0</v>
      </c>
      <c r="BI514" s="223">
        <f>IF(N514="nulová",J514,0)</f>
        <v>0</v>
      </c>
      <c r="BJ514" s="17" t="s">
        <v>138</v>
      </c>
      <c r="BK514" s="223">
        <f>ROUND(I514*H514,2)</f>
        <v>0</v>
      </c>
      <c r="BL514" s="17" t="s">
        <v>224</v>
      </c>
      <c r="BM514" s="222" t="s">
        <v>862</v>
      </c>
    </row>
    <row r="515" s="13" customFormat="1">
      <c r="A515" s="13"/>
      <c r="B515" s="224"/>
      <c r="C515" s="225"/>
      <c r="D515" s="226" t="s">
        <v>140</v>
      </c>
      <c r="E515" s="227" t="s">
        <v>1</v>
      </c>
      <c r="F515" s="228" t="s">
        <v>857</v>
      </c>
      <c r="G515" s="225"/>
      <c r="H515" s="227" t="s">
        <v>1</v>
      </c>
      <c r="I515" s="229"/>
      <c r="J515" s="225"/>
      <c r="K515" s="225"/>
      <c r="L515" s="230"/>
      <c r="M515" s="231"/>
      <c r="N515" s="232"/>
      <c r="O515" s="232"/>
      <c r="P515" s="232"/>
      <c r="Q515" s="232"/>
      <c r="R515" s="232"/>
      <c r="S515" s="232"/>
      <c r="T515" s="23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4" t="s">
        <v>140</v>
      </c>
      <c r="AU515" s="234" t="s">
        <v>138</v>
      </c>
      <c r="AV515" s="13" t="s">
        <v>82</v>
      </c>
      <c r="AW515" s="13" t="s">
        <v>32</v>
      </c>
      <c r="AX515" s="13" t="s">
        <v>77</v>
      </c>
      <c r="AY515" s="234" t="s">
        <v>129</v>
      </c>
    </row>
    <row r="516" s="14" customFormat="1">
      <c r="A516" s="14"/>
      <c r="B516" s="235"/>
      <c r="C516" s="236"/>
      <c r="D516" s="226" t="s">
        <v>140</v>
      </c>
      <c r="E516" s="237" t="s">
        <v>1</v>
      </c>
      <c r="F516" s="238" t="s">
        <v>506</v>
      </c>
      <c r="G516" s="236"/>
      <c r="H516" s="239">
        <v>10</v>
      </c>
      <c r="I516" s="240"/>
      <c r="J516" s="236"/>
      <c r="K516" s="236"/>
      <c r="L516" s="241"/>
      <c r="M516" s="242"/>
      <c r="N516" s="243"/>
      <c r="O516" s="243"/>
      <c r="P516" s="243"/>
      <c r="Q516" s="243"/>
      <c r="R516" s="243"/>
      <c r="S516" s="243"/>
      <c r="T516" s="24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5" t="s">
        <v>140</v>
      </c>
      <c r="AU516" s="245" t="s">
        <v>138</v>
      </c>
      <c r="AV516" s="14" t="s">
        <v>138</v>
      </c>
      <c r="AW516" s="14" t="s">
        <v>32</v>
      </c>
      <c r="AX516" s="14" t="s">
        <v>82</v>
      </c>
      <c r="AY516" s="245" t="s">
        <v>129</v>
      </c>
    </row>
    <row r="517" s="2" customFormat="1" ht="33" customHeight="1">
      <c r="A517" s="38"/>
      <c r="B517" s="39"/>
      <c r="C517" s="211" t="s">
        <v>863</v>
      </c>
      <c r="D517" s="211" t="s">
        <v>132</v>
      </c>
      <c r="E517" s="212" t="s">
        <v>864</v>
      </c>
      <c r="F517" s="213" t="s">
        <v>865</v>
      </c>
      <c r="G517" s="214" t="s">
        <v>135</v>
      </c>
      <c r="H517" s="215">
        <v>228.40000000000001</v>
      </c>
      <c r="I517" s="216"/>
      <c r="J517" s="217">
        <f>ROUND(I517*H517,2)</f>
        <v>0</v>
      </c>
      <c r="K517" s="213" t="s">
        <v>136</v>
      </c>
      <c r="L517" s="44"/>
      <c r="M517" s="218" t="s">
        <v>1</v>
      </c>
      <c r="N517" s="219" t="s">
        <v>43</v>
      </c>
      <c r="O517" s="91"/>
      <c r="P517" s="220">
        <f>O517*H517</f>
        <v>0</v>
      </c>
      <c r="Q517" s="220">
        <v>0.0053800000000000002</v>
      </c>
      <c r="R517" s="220">
        <f>Q517*H517</f>
        <v>1.2287920000000001</v>
      </c>
      <c r="S517" s="220">
        <v>0</v>
      </c>
      <c r="T517" s="221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2" t="s">
        <v>224</v>
      </c>
      <c r="AT517" s="222" t="s">
        <v>132</v>
      </c>
      <c r="AU517" s="222" t="s">
        <v>138</v>
      </c>
      <c r="AY517" s="17" t="s">
        <v>129</v>
      </c>
      <c r="BE517" s="223">
        <f>IF(N517="základní",J517,0)</f>
        <v>0</v>
      </c>
      <c r="BF517" s="223">
        <f>IF(N517="snížená",J517,0)</f>
        <v>0</v>
      </c>
      <c r="BG517" s="223">
        <f>IF(N517="zákl. přenesená",J517,0)</f>
        <v>0</v>
      </c>
      <c r="BH517" s="223">
        <f>IF(N517="sníž. přenesená",J517,0)</f>
        <v>0</v>
      </c>
      <c r="BI517" s="223">
        <f>IF(N517="nulová",J517,0)</f>
        <v>0</v>
      </c>
      <c r="BJ517" s="17" t="s">
        <v>138</v>
      </c>
      <c r="BK517" s="223">
        <f>ROUND(I517*H517,2)</f>
        <v>0</v>
      </c>
      <c r="BL517" s="17" t="s">
        <v>224</v>
      </c>
      <c r="BM517" s="222" t="s">
        <v>866</v>
      </c>
    </row>
    <row r="518" s="13" customFormat="1">
      <c r="A518" s="13"/>
      <c r="B518" s="224"/>
      <c r="C518" s="225"/>
      <c r="D518" s="226" t="s">
        <v>140</v>
      </c>
      <c r="E518" s="227" t="s">
        <v>1</v>
      </c>
      <c r="F518" s="228" t="s">
        <v>149</v>
      </c>
      <c r="G518" s="225"/>
      <c r="H518" s="227" t="s">
        <v>1</v>
      </c>
      <c r="I518" s="229"/>
      <c r="J518" s="225"/>
      <c r="K518" s="225"/>
      <c r="L518" s="230"/>
      <c r="M518" s="231"/>
      <c r="N518" s="232"/>
      <c r="O518" s="232"/>
      <c r="P518" s="232"/>
      <c r="Q518" s="232"/>
      <c r="R518" s="232"/>
      <c r="S518" s="232"/>
      <c r="T518" s="23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4" t="s">
        <v>140</v>
      </c>
      <c r="AU518" s="234" t="s">
        <v>138</v>
      </c>
      <c r="AV518" s="13" t="s">
        <v>82</v>
      </c>
      <c r="AW518" s="13" t="s">
        <v>32</v>
      </c>
      <c r="AX518" s="13" t="s">
        <v>77</v>
      </c>
      <c r="AY518" s="234" t="s">
        <v>129</v>
      </c>
    </row>
    <row r="519" s="14" customFormat="1">
      <c r="A519" s="14"/>
      <c r="B519" s="235"/>
      <c r="C519" s="236"/>
      <c r="D519" s="226" t="s">
        <v>140</v>
      </c>
      <c r="E519" s="237" t="s">
        <v>1</v>
      </c>
      <c r="F519" s="238" t="s">
        <v>847</v>
      </c>
      <c r="G519" s="236"/>
      <c r="H519" s="239">
        <v>181.12000000000001</v>
      </c>
      <c r="I519" s="240"/>
      <c r="J519" s="236"/>
      <c r="K519" s="236"/>
      <c r="L519" s="241"/>
      <c r="M519" s="242"/>
      <c r="N519" s="243"/>
      <c r="O519" s="243"/>
      <c r="P519" s="243"/>
      <c r="Q519" s="243"/>
      <c r="R519" s="243"/>
      <c r="S519" s="243"/>
      <c r="T519" s="24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5" t="s">
        <v>140</v>
      </c>
      <c r="AU519" s="245" t="s">
        <v>138</v>
      </c>
      <c r="AV519" s="14" t="s">
        <v>138</v>
      </c>
      <c r="AW519" s="14" t="s">
        <v>32</v>
      </c>
      <c r="AX519" s="14" t="s">
        <v>77</v>
      </c>
      <c r="AY519" s="245" t="s">
        <v>129</v>
      </c>
    </row>
    <row r="520" s="13" customFormat="1">
      <c r="A520" s="13"/>
      <c r="B520" s="224"/>
      <c r="C520" s="225"/>
      <c r="D520" s="226" t="s">
        <v>140</v>
      </c>
      <c r="E520" s="227" t="s">
        <v>1</v>
      </c>
      <c r="F520" s="228" t="s">
        <v>697</v>
      </c>
      <c r="G520" s="225"/>
      <c r="H520" s="227" t="s">
        <v>1</v>
      </c>
      <c r="I520" s="229"/>
      <c r="J520" s="225"/>
      <c r="K520" s="225"/>
      <c r="L520" s="230"/>
      <c r="M520" s="231"/>
      <c r="N520" s="232"/>
      <c r="O520" s="232"/>
      <c r="P520" s="232"/>
      <c r="Q520" s="232"/>
      <c r="R520" s="232"/>
      <c r="S520" s="232"/>
      <c r="T520" s="23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4" t="s">
        <v>140</v>
      </c>
      <c r="AU520" s="234" t="s">
        <v>138</v>
      </c>
      <c r="AV520" s="13" t="s">
        <v>82</v>
      </c>
      <c r="AW520" s="13" t="s">
        <v>32</v>
      </c>
      <c r="AX520" s="13" t="s">
        <v>77</v>
      </c>
      <c r="AY520" s="234" t="s">
        <v>129</v>
      </c>
    </row>
    <row r="521" s="14" customFormat="1">
      <c r="A521" s="14"/>
      <c r="B521" s="235"/>
      <c r="C521" s="236"/>
      <c r="D521" s="226" t="s">
        <v>140</v>
      </c>
      <c r="E521" s="237" t="s">
        <v>1</v>
      </c>
      <c r="F521" s="238" t="s">
        <v>848</v>
      </c>
      <c r="G521" s="236"/>
      <c r="H521" s="239">
        <v>47.280000000000001</v>
      </c>
      <c r="I521" s="240"/>
      <c r="J521" s="236"/>
      <c r="K521" s="236"/>
      <c r="L521" s="241"/>
      <c r="M521" s="242"/>
      <c r="N521" s="243"/>
      <c r="O521" s="243"/>
      <c r="P521" s="243"/>
      <c r="Q521" s="243"/>
      <c r="R521" s="243"/>
      <c r="S521" s="243"/>
      <c r="T521" s="24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5" t="s">
        <v>140</v>
      </c>
      <c r="AU521" s="245" t="s">
        <v>138</v>
      </c>
      <c r="AV521" s="14" t="s">
        <v>138</v>
      </c>
      <c r="AW521" s="14" t="s">
        <v>32</v>
      </c>
      <c r="AX521" s="14" t="s">
        <v>77</v>
      </c>
      <c r="AY521" s="245" t="s">
        <v>129</v>
      </c>
    </row>
    <row r="522" s="15" customFormat="1">
      <c r="A522" s="15"/>
      <c r="B522" s="246"/>
      <c r="C522" s="247"/>
      <c r="D522" s="226" t="s">
        <v>140</v>
      </c>
      <c r="E522" s="248" t="s">
        <v>1</v>
      </c>
      <c r="F522" s="249" t="s">
        <v>145</v>
      </c>
      <c r="G522" s="247"/>
      <c r="H522" s="250">
        <v>228.40000000000001</v>
      </c>
      <c r="I522" s="251"/>
      <c r="J522" s="247"/>
      <c r="K522" s="247"/>
      <c r="L522" s="252"/>
      <c r="M522" s="253"/>
      <c r="N522" s="254"/>
      <c r="O522" s="254"/>
      <c r="P522" s="254"/>
      <c r="Q522" s="254"/>
      <c r="R522" s="254"/>
      <c r="S522" s="254"/>
      <c r="T522" s="25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56" t="s">
        <v>140</v>
      </c>
      <c r="AU522" s="256" t="s">
        <v>138</v>
      </c>
      <c r="AV522" s="15" t="s">
        <v>137</v>
      </c>
      <c r="AW522" s="15" t="s">
        <v>32</v>
      </c>
      <c r="AX522" s="15" t="s">
        <v>82</v>
      </c>
      <c r="AY522" s="256" t="s">
        <v>129</v>
      </c>
    </row>
    <row r="523" s="2" customFormat="1" ht="24.15" customHeight="1">
      <c r="A523" s="38"/>
      <c r="B523" s="39"/>
      <c r="C523" s="257" t="s">
        <v>867</v>
      </c>
      <c r="D523" s="257" t="s">
        <v>225</v>
      </c>
      <c r="E523" s="258" t="s">
        <v>868</v>
      </c>
      <c r="F523" s="259" t="s">
        <v>869</v>
      </c>
      <c r="G523" s="260" t="s">
        <v>135</v>
      </c>
      <c r="H523" s="261">
        <v>251.24000000000001</v>
      </c>
      <c r="I523" s="262"/>
      <c r="J523" s="263">
        <f>ROUND(I523*H523,2)</f>
        <v>0</v>
      </c>
      <c r="K523" s="259" t="s">
        <v>136</v>
      </c>
      <c r="L523" s="264"/>
      <c r="M523" s="265" t="s">
        <v>1</v>
      </c>
      <c r="N523" s="266" t="s">
        <v>43</v>
      </c>
      <c r="O523" s="91"/>
      <c r="P523" s="220">
        <f>O523*H523</f>
        <v>0</v>
      </c>
      <c r="Q523" s="220">
        <v>0.016</v>
      </c>
      <c r="R523" s="220">
        <f>Q523*H523</f>
        <v>4.0198400000000003</v>
      </c>
      <c r="S523" s="220">
        <v>0</v>
      </c>
      <c r="T523" s="221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2" t="s">
        <v>302</v>
      </c>
      <c r="AT523" s="222" t="s">
        <v>225</v>
      </c>
      <c r="AU523" s="222" t="s">
        <v>138</v>
      </c>
      <c r="AY523" s="17" t="s">
        <v>129</v>
      </c>
      <c r="BE523" s="223">
        <f>IF(N523="základní",J523,0)</f>
        <v>0</v>
      </c>
      <c r="BF523" s="223">
        <f>IF(N523="snížená",J523,0)</f>
        <v>0</v>
      </c>
      <c r="BG523" s="223">
        <f>IF(N523="zákl. přenesená",J523,0)</f>
        <v>0</v>
      </c>
      <c r="BH523" s="223">
        <f>IF(N523="sníž. přenesená",J523,0)</f>
        <v>0</v>
      </c>
      <c r="BI523" s="223">
        <f>IF(N523="nulová",J523,0)</f>
        <v>0</v>
      </c>
      <c r="BJ523" s="17" t="s">
        <v>138</v>
      </c>
      <c r="BK523" s="223">
        <f>ROUND(I523*H523,2)</f>
        <v>0</v>
      </c>
      <c r="BL523" s="17" t="s">
        <v>224</v>
      </c>
      <c r="BM523" s="222" t="s">
        <v>870</v>
      </c>
    </row>
    <row r="524" s="14" customFormat="1">
      <c r="A524" s="14"/>
      <c r="B524" s="235"/>
      <c r="C524" s="236"/>
      <c r="D524" s="226" t="s">
        <v>140</v>
      </c>
      <c r="E524" s="236"/>
      <c r="F524" s="238" t="s">
        <v>871</v>
      </c>
      <c r="G524" s="236"/>
      <c r="H524" s="239">
        <v>251.24000000000001</v>
      </c>
      <c r="I524" s="240"/>
      <c r="J524" s="236"/>
      <c r="K524" s="236"/>
      <c r="L524" s="241"/>
      <c r="M524" s="242"/>
      <c r="N524" s="243"/>
      <c r="O524" s="243"/>
      <c r="P524" s="243"/>
      <c r="Q524" s="243"/>
      <c r="R524" s="243"/>
      <c r="S524" s="243"/>
      <c r="T524" s="24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5" t="s">
        <v>140</v>
      </c>
      <c r="AU524" s="245" t="s">
        <v>138</v>
      </c>
      <c r="AV524" s="14" t="s">
        <v>138</v>
      </c>
      <c r="AW524" s="14" t="s">
        <v>4</v>
      </c>
      <c r="AX524" s="14" t="s">
        <v>82</v>
      </c>
      <c r="AY524" s="245" t="s">
        <v>129</v>
      </c>
    </row>
    <row r="525" s="2" customFormat="1" ht="24.15" customHeight="1">
      <c r="A525" s="38"/>
      <c r="B525" s="39"/>
      <c r="C525" s="211" t="s">
        <v>872</v>
      </c>
      <c r="D525" s="211" t="s">
        <v>132</v>
      </c>
      <c r="E525" s="212" t="s">
        <v>873</v>
      </c>
      <c r="F525" s="213" t="s">
        <v>874</v>
      </c>
      <c r="G525" s="214" t="s">
        <v>135</v>
      </c>
      <c r="H525" s="215">
        <v>89.450000000000003</v>
      </c>
      <c r="I525" s="216"/>
      <c r="J525" s="217">
        <f>ROUND(I525*H525,2)</f>
        <v>0</v>
      </c>
      <c r="K525" s="213" t="s">
        <v>136</v>
      </c>
      <c r="L525" s="44"/>
      <c r="M525" s="218" t="s">
        <v>1</v>
      </c>
      <c r="N525" s="219" t="s">
        <v>43</v>
      </c>
      <c r="O525" s="91"/>
      <c r="P525" s="220">
        <f>O525*H525</f>
        <v>0</v>
      </c>
      <c r="Q525" s="220">
        <v>0</v>
      </c>
      <c r="R525" s="220">
        <f>Q525*H525</f>
        <v>0</v>
      </c>
      <c r="S525" s="220">
        <v>0.027199999999999998</v>
      </c>
      <c r="T525" s="221">
        <f>S525*H525</f>
        <v>2.4330400000000001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2" t="s">
        <v>224</v>
      </c>
      <c r="AT525" s="222" t="s">
        <v>132</v>
      </c>
      <c r="AU525" s="222" t="s">
        <v>138</v>
      </c>
      <c r="AY525" s="17" t="s">
        <v>129</v>
      </c>
      <c r="BE525" s="223">
        <f>IF(N525="základní",J525,0)</f>
        <v>0</v>
      </c>
      <c r="BF525" s="223">
        <f>IF(N525="snížená",J525,0)</f>
        <v>0</v>
      </c>
      <c r="BG525" s="223">
        <f>IF(N525="zákl. přenesená",J525,0)</f>
        <v>0</v>
      </c>
      <c r="BH525" s="223">
        <f>IF(N525="sníž. přenesená",J525,0)</f>
        <v>0</v>
      </c>
      <c r="BI525" s="223">
        <f>IF(N525="nulová",J525,0)</f>
        <v>0</v>
      </c>
      <c r="BJ525" s="17" t="s">
        <v>138</v>
      </c>
      <c r="BK525" s="223">
        <f>ROUND(I525*H525,2)</f>
        <v>0</v>
      </c>
      <c r="BL525" s="17" t="s">
        <v>224</v>
      </c>
      <c r="BM525" s="222" t="s">
        <v>875</v>
      </c>
    </row>
    <row r="526" s="13" customFormat="1">
      <c r="A526" s="13"/>
      <c r="B526" s="224"/>
      <c r="C526" s="225"/>
      <c r="D526" s="226" t="s">
        <v>140</v>
      </c>
      <c r="E526" s="227" t="s">
        <v>1</v>
      </c>
      <c r="F526" s="228" t="s">
        <v>223</v>
      </c>
      <c r="G526" s="225"/>
      <c r="H526" s="227" t="s">
        <v>1</v>
      </c>
      <c r="I526" s="229"/>
      <c r="J526" s="225"/>
      <c r="K526" s="225"/>
      <c r="L526" s="230"/>
      <c r="M526" s="231"/>
      <c r="N526" s="232"/>
      <c r="O526" s="232"/>
      <c r="P526" s="232"/>
      <c r="Q526" s="232"/>
      <c r="R526" s="232"/>
      <c r="S526" s="232"/>
      <c r="T526" s="23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4" t="s">
        <v>140</v>
      </c>
      <c r="AU526" s="234" t="s">
        <v>138</v>
      </c>
      <c r="AV526" s="13" t="s">
        <v>82</v>
      </c>
      <c r="AW526" s="13" t="s">
        <v>32</v>
      </c>
      <c r="AX526" s="13" t="s">
        <v>77</v>
      </c>
      <c r="AY526" s="234" t="s">
        <v>129</v>
      </c>
    </row>
    <row r="527" s="14" customFormat="1">
      <c r="A527" s="14"/>
      <c r="B527" s="235"/>
      <c r="C527" s="236"/>
      <c r="D527" s="226" t="s">
        <v>140</v>
      </c>
      <c r="E527" s="237" t="s">
        <v>1</v>
      </c>
      <c r="F527" s="238" t="s">
        <v>876</v>
      </c>
      <c r="G527" s="236"/>
      <c r="H527" s="239">
        <v>89.450000000000003</v>
      </c>
      <c r="I527" s="240"/>
      <c r="J527" s="236"/>
      <c r="K527" s="236"/>
      <c r="L527" s="241"/>
      <c r="M527" s="242"/>
      <c r="N527" s="243"/>
      <c r="O527" s="243"/>
      <c r="P527" s="243"/>
      <c r="Q527" s="243"/>
      <c r="R527" s="243"/>
      <c r="S527" s="243"/>
      <c r="T527" s="24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5" t="s">
        <v>140</v>
      </c>
      <c r="AU527" s="245" t="s">
        <v>138</v>
      </c>
      <c r="AV527" s="14" t="s">
        <v>138</v>
      </c>
      <c r="AW527" s="14" t="s">
        <v>32</v>
      </c>
      <c r="AX527" s="14" t="s">
        <v>82</v>
      </c>
      <c r="AY527" s="245" t="s">
        <v>129</v>
      </c>
    </row>
    <row r="528" s="2" customFormat="1" ht="24.15" customHeight="1">
      <c r="A528" s="38"/>
      <c r="B528" s="39"/>
      <c r="C528" s="211" t="s">
        <v>877</v>
      </c>
      <c r="D528" s="211" t="s">
        <v>132</v>
      </c>
      <c r="E528" s="212" t="s">
        <v>878</v>
      </c>
      <c r="F528" s="213" t="s">
        <v>879</v>
      </c>
      <c r="G528" s="214" t="s">
        <v>135</v>
      </c>
      <c r="H528" s="215">
        <v>3</v>
      </c>
      <c r="I528" s="216"/>
      <c r="J528" s="217">
        <f>ROUND(I528*H528,2)</f>
        <v>0</v>
      </c>
      <c r="K528" s="213" t="s">
        <v>136</v>
      </c>
      <c r="L528" s="44"/>
      <c r="M528" s="218" t="s">
        <v>1</v>
      </c>
      <c r="N528" s="219" t="s">
        <v>43</v>
      </c>
      <c r="O528" s="91"/>
      <c r="P528" s="220">
        <f>O528*H528</f>
        <v>0</v>
      </c>
      <c r="Q528" s="220">
        <v>0.00142</v>
      </c>
      <c r="R528" s="220">
        <f>Q528*H528</f>
        <v>0.0042599999999999999</v>
      </c>
      <c r="S528" s="220">
        <v>0</v>
      </c>
      <c r="T528" s="221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2" t="s">
        <v>224</v>
      </c>
      <c r="AT528" s="222" t="s">
        <v>132</v>
      </c>
      <c r="AU528" s="222" t="s">
        <v>138</v>
      </c>
      <c r="AY528" s="17" t="s">
        <v>129</v>
      </c>
      <c r="BE528" s="223">
        <f>IF(N528="základní",J528,0)</f>
        <v>0</v>
      </c>
      <c r="BF528" s="223">
        <f>IF(N528="snížená",J528,0)</f>
        <v>0</v>
      </c>
      <c r="BG528" s="223">
        <f>IF(N528="zákl. přenesená",J528,0)</f>
        <v>0</v>
      </c>
      <c r="BH528" s="223">
        <f>IF(N528="sníž. přenesená",J528,0)</f>
        <v>0</v>
      </c>
      <c r="BI528" s="223">
        <f>IF(N528="nulová",J528,0)</f>
        <v>0</v>
      </c>
      <c r="BJ528" s="17" t="s">
        <v>138</v>
      </c>
      <c r="BK528" s="223">
        <f>ROUND(I528*H528,2)</f>
        <v>0</v>
      </c>
      <c r="BL528" s="17" t="s">
        <v>224</v>
      </c>
      <c r="BM528" s="222" t="s">
        <v>880</v>
      </c>
    </row>
    <row r="529" s="13" customFormat="1">
      <c r="A529" s="13"/>
      <c r="B529" s="224"/>
      <c r="C529" s="225"/>
      <c r="D529" s="226" t="s">
        <v>140</v>
      </c>
      <c r="E529" s="227" t="s">
        <v>1</v>
      </c>
      <c r="F529" s="228" t="s">
        <v>881</v>
      </c>
      <c r="G529" s="225"/>
      <c r="H529" s="227" t="s">
        <v>1</v>
      </c>
      <c r="I529" s="229"/>
      <c r="J529" s="225"/>
      <c r="K529" s="225"/>
      <c r="L529" s="230"/>
      <c r="M529" s="231"/>
      <c r="N529" s="232"/>
      <c r="O529" s="232"/>
      <c r="P529" s="232"/>
      <c r="Q529" s="232"/>
      <c r="R529" s="232"/>
      <c r="S529" s="232"/>
      <c r="T529" s="23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4" t="s">
        <v>140</v>
      </c>
      <c r="AU529" s="234" t="s">
        <v>138</v>
      </c>
      <c r="AV529" s="13" t="s">
        <v>82</v>
      </c>
      <c r="AW529" s="13" t="s">
        <v>32</v>
      </c>
      <c r="AX529" s="13" t="s">
        <v>77</v>
      </c>
      <c r="AY529" s="234" t="s">
        <v>129</v>
      </c>
    </row>
    <row r="530" s="14" customFormat="1">
      <c r="A530" s="14"/>
      <c r="B530" s="235"/>
      <c r="C530" s="236"/>
      <c r="D530" s="226" t="s">
        <v>140</v>
      </c>
      <c r="E530" s="237" t="s">
        <v>1</v>
      </c>
      <c r="F530" s="238" t="s">
        <v>882</v>
      </c>
      <c r="G530" s="236"/>
      <c r="H530" s="239">
        <v>3</v>
      </c>
      <c r="I530" s="240"/>
      <c r="J530" s="236"/>
      <c r="K530" s="236"/>
      <c r="L530" s="241"/>
      <c r="M530" s="242"/>
      <c r="N530" s="243"/>
      <c r="O530" s="243"/>
      <c r="P530" s="243"/>
      <c r="Q530" s="243"/>
      <c r="R530" s="243"/>
      <c r="S530" s="243"/>
      <c r="T530" s="24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5" t="s">
        <v>140</v>
      </c>
      <c r="AU530" s="245" t="s">
        <v>138</v>
      </c>
      <c r="AV530" s="14" t="s">
        <v>138</v>
      </c>
      <c r="AW530" s="14" t="s">
        <v>32</v>
      </c>
      <c r="AX530" s="14" t="s">
        <v>82</v>
      </c>
      <c r="AY530" s="245" t="s">
        <v>129</v>
      </c>
    </row>
    <row r="531" s="2" customFormat="1" ht="24.15" customHeight="1">
      <c r="A531" s="38"/>
      <c r="B531" s="39"/>
      <c r="C531" s="257" t="s">
        <v>883</v>
      </c>
      <c r="D531" s="257" t="s">
        <v>225</v>
      </c>
      <c r="E531" s="258" t="s">
        <v>884</v>
      </c>
      <c r="F531" s="259" t="s">
        <v>885</v>
      </c>
      <c r="G531" s="260" t="s">
        <v>135</v>
      </c>
      <c r="H531" s="261">
        <v>3.2999999999999998</v>
      </c>
      <c r="I531" s="262"/>
      <c r="J531" s="263">
        <f>ROUND(I531*H531,2)</f>
        <v>0</v>
      </c>
      <c r="K531" s="259" t="s">
        <v>136</v>
      </c>
      <c r="L531" s="264"/>
      <c r="M531" s="265" t="s">
        <v>1</v>
      </c>
      <c r="N531" s="266" t="s">
        <v>43</v>
      </c>
      <c r="O531" s="91"/>
      <c r="P531" s="220">
        <f>O531*H531</f>
        <v>0</v>
      </c>
      <c r="Q531" s="220">
        <v>0.01</v>
      </c>
      <c r="R531" s="220">
        <f>Q531*H531</f>
        <v>0.033000000000000002</v>
      </c>
      <c r="S531" s="220">
        <v>0</v>
      </c>
      <c r="T531" s="221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2" t="s">
        <v>302</v>
      </c>
      <c r="AT531" s="222" t="s">
        <v>225</v>
      </c>
      <c r="AU531" s="222" t="s">
        <v>138</v>
      </c>
      <c r="AY531" s="17" t="s">
        <v>129</v>
      </c>
      <c r="BE531" s="223">
        <f>IF(N531="základní",J531,0)</f>
        <v>0</v>
      </c>
      <c r="BF531" s="223">
        <f>IF(N531="snížená",J531,0)</f>
        <v>0</v>
      </c>
      <c r="BG531" s="223">
        <f>IF(N531="zákl. přenesená",J531,0)</f>
        <v>0</v>
      </c>
      <c r="BH531" s="223">
        <f>IF(N531="sníž. přenesená",J531,0)</f>
        <v>0</v>
      </c>
      <c r="BI531" s="223">
        <f>IF(N531="nulová",J531,0)</f>
        <v>0</v>
      </c>
      <c r="BJ531" s="17" t="s">
        <v>138</v>
      </c>
      <c r="BK531" s="223">
        <f>ROUND(I531*H531,2)</f>
        <v>0</v>
      </c>
      <c r="BL531" s="17" t="s">
        <v>224</v>
      </c>
      <c r="BM531" s="222" t="s">
        <v>886</v>
      </c>
    </row>
    <row r="532" s="14" customFormat="1">
      <c r="A532" s="14"/>
      <c r="B532" s="235"/>
      <c r="C532" s="236"/>
      <c r="D532" s="226" t="s">
        <v>140</v>
      </c>
      <c r="E532" s="236"/>
      <c r="F532" s="238" t="s">
        <v>887</v>
      </c>
      <c r="G532" s="236"/>
      <c r="H532" s="239">
        <v>3.2999999999999998</v>
      </c>
      <c r="I532" s="240"/>
      <c r="J532" s="236"/>
      <c r="K532" s="236"/>
      <c r="L532" s="241"/>
      <c r="M532" s="242"/>
      <c r="N532" s="243"/>
      <c r="O532" s="243"/>
      <c r="P532" s="243"/>
      <c r="Q532" s="243"/>
      <c r="R532" s="243"/>
      <c r="S532" s="243"/>
      <c r="T532" s="24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5" t="s">
        <v>140</v>
      </c>
      <c r="AU532" s="245" t="s">
        <v>138</v>
      </c>
      <c r="AV532" s="14" t="s">
        <v>138</v>
      </c>
      <c r="AW532" s="14" t="s">
        <v>4</v>
      </c>
      <c r="AX532" s="14" t="s">
        <v>82</v>
      </c>
      <c r="AY532" s="245" t="s">
        <v>129</v>
      </c>
    </row>
    <row r="533" s="2" customFormat="1" ht="24.15" customHeight="1">
      <c r="A533" s="38"/>
      <c r="B533" s="39"/>
      <c r="C533" s="211" t="s">
        <v>888</v>
      </c>
      <c r="D533" s="211" t="s">
        <v>132</v>
      </c>
      <c r="E533" s="212" t="s">
        <v>889</v>
      </c>
      <c r="F533" s="213" t="s">
        <v>890</v>
      </c>
      <c r="G533" s="214" t="s">
        <v>153</v>
      </c>
      <c r="H533" s="215">
        <v>55</v>
      </c>
      <c r="I533" s="216"/>
      <c r="J533" s="217">
        <f>ROUND(I533*H533,2)</f>
        <v>0</v>
      </c>
      <c r="K533" s="213" t="s">
        <v>136</v>
      </c>
      <c r="L533" s="44"/>
      <c r="M533" s="218" t="s">
        <v>1</v>
      </c>
      <c r="N533" s="219" t="s">
        <v>43</v>
      </c>
      <c r="O533" s="91"/>
      <c r="P533" s="220">
        <f>O533*H533</f>
        <v>0</v>
      </c>
      <c r="Q533" s="220">
        <v>0.00020000000000000001</v>
      </c>
      <c r="R533" s="220">
        <f>Q533*H533</f>
        <v>0.011000000000000001</v>
      </c>
      <c r="S533" s="220">
        <v>0</v>
      </c>
      <c r="T533" s="221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2" t="s">
        <v>224</v>
      </c>
      <c r="AT533" s="222" t="s">
        <v>132</v>
      </c>
      <c r="AU533" s="222" t="s">
        <v>138</v>
      </c>
      <c r="AY533" s="17" t="s">
        <v>129</v>
      </c>
      <c r="BE533" s="223">
        <f>IF(N533="základní",J533,0)</f>
        <v>0</v>
      </c>
      <c r="BF533" s="223">
        <f>IF(N533="snížená",J533,0)</f>
        <v>0</v>
      </c>
      <c r="BG533" s="223">
        <f>IF(N533="zákl. přenesená",J533,0)</f>
        <v>0</v>
      </c>
      <c r="BH533" s="223">
        <f>IF(N533="sníž. přenesená",J533,0)</f>
        <v>0</v>
      </c>
      <c r="BI533" s="223">
        <f>IF(N533="nulová",J533,0)</f>
        <v>0</v>
      </c>
      <c r="BJ533" s="17" t="s">
        <v>138</v>
      </c>
      <c r="BK533" s="223">
        <f>ROUND(I533*H533,2)</f>
        <v>0</v>
      </c>
      <c r="BL533" s="17" t="s">
        <v>224</v>
      </c>
      <c r="BM533" s="222" t="s">
        <v>891</v>
      </c>
    </row>
    <row r="534" s="14" customFormat="1">
      <c r="A534" s="14"/>
      <c r="B534" s="235"/>
      <c r="C534" s="236"/>
      <c r="D534" s="226" t="s">
        <v>140</v>
      </c>
      <c r="E534" s="237" t="s">
        <v>1</v>
      </c>
      <c r="F534" s="238" t="s">
        <v>892</v>
      </c>
      <c r="G534" s="236"/>
      <c r="H534" s="239">
        <v>55</v>
      </c>
      <c r="I534" s="240"/>
      <c r="J534" s="236"/>
      <c r="K534" s="236"/>
      <c r="L534" s="241"/>
      <c r="M534" s="242"/>
      <c r="N534" s="243"/>
      <c r="O534" s="243"/>
      <c r="P534" s="243"/>
      <c r="Q534" s="243"/>
      <c r="R534" s="243"/>
      <c r="S534" s="243"/>
      <c r="T534" s="24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5" t="s">
        <v>140</v>
      </c>
      <c r="AU534" s="245" t="s">
        <v>138</v>
      </c>
      <c r="AV534" s="14" t="s">
        <v>138</v>
      </c>
      <c r="AW534" s="14" t="s">
        <v>32</v>
      </c>
      <c r="AX534" s="14" t="s">
        <v>82</v>
      </c>
      <c r="AY534" s="245" t="s">
        <v>129</v>
      </c>
    </row>
    <row r="535" s="2" customFormat="1" ht="16.5" customHeight="1">
      <c r="A535" s="38"/>
      <c r="B535" s="39"/>
      <c r="C535" s="257" t="s">
        <v>893</v>
      </c>
      <c r="D535" s="257" t="s">
        <v>225</v>
      </c>
      <c r="E535" s="258" t="s">
        <v>894</v>
      </c>
      <c r="F535" s="259" t="s">
        <v>895</v>
      </c>
      <c r="G535" s="260" t="s">
        <v>153</v>
      </c>
      <c r="H535" s="261">
        <v>57.75</v>
      </c>
      <c r="I535" s="262"/>
      <c r="J535" s="263">
        <f>ROUND(I535*H535,2)</f>
        <v>0</v>
      </c>
      <c r="K535" s="259" t="s">
        <v>136</v>
      </c>
      <c r="L535" s="264"/>
      <c r="M535" s="265" t="s">
        <v>1</v>
      </c>
      <c r="N535" s="266" t="s">
        <v>43</v>
      </c>
      <c r="O535" s="91"/>
      <c r="P535" s="220">
        <f>O535*H535</f>
        <v>0</v>
      </c>
      <c r="Q535" s="220">
        <v>0.00032000000000000003</v>
      </c>
      <c r="R535" s="220">
        <f>Q535*H535</f>
        <v>0.01848</v>
      </c>
      <c r="S535" s="220">
        <v>0</v>
      </c>
      <c r="T535" s="221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2" t="s">
        <v>302</v>
      </c>
      <c r="AT535" s="222" t="s">
        <v>225</v>
      </c>
      <c r="AU535" s="222" t="s">
        <v>138</v>
      </c>
      <c r="AY535" s="17" t="s">
        <v>129</v>
      </c>
      <c r="BE535" s="223">
        <f>IF(N535="základní",J535,0)</f>
        <v>0</v>
      </c>
      <c r="BF535" s="223">
        <f>IF(N535="snížená",J535,0)</f>
        <v>0</v>
      </c>
      <c r="BG535" s="223">
        <f>IF(N535="zákl. přenesená",J535,0)</f>
        <v>0</v>
      </c>
      <c r="BH535" s="223">
        <f>IF(N535="sníž. přenesená",J535,0)</f>
        <v>0</v>
      </c>
      <c r="BI535" s="223">
        <f>IF(N535="nulová",J535,0)</f>
        <v>0</v>
      </c>
      <c r="BJ535" s="17" t="s">
        <v>138</v>
      </c>
      <c r="BK535" s="223">
        <f>ROUND(I535*H535,2)</f>
        <v>0</v>
      </c>
      <c r="BL535" s="17" t="s">
        <v>224</v>
      </c>
      <c r="BM535" s="222" t="s">
        <v>896</v>
      </c>
    </row>
    <row r="536" s="14" customFormat="1">
      <c r="A536" s="14"/>
      <c r="B536" s="235"/>
      <c r="C536" s="236"/>
      <c r="D536" s="226" t="s">
        <v>140</v>
      </c>
      <c r="E536" s="236"/>
      <c r="F536" s="238" t="s">
        <v>897</v>
      </c>
      <c r="G536" s="236"/>
      <c r="H536" s="239">
        <v>57.75</v>
      </c>
      <c r="I536" s="240"/>
      <c r="J536" s="236"/>
      <c r="K536" s="236"/>
      <c r="L536" s="241"/>
      <c r="M536" s="242"/>
      <c r="N536" s="243"/>
      <c r="O536" s="243"/>
      <c r="P536" s="243"/>
      <c r="Q536" s="243"/>
      <c r="R536" s="243"/>
      <c r="S536" s="243"/>
      <c r="T536" s="24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5" t="s">
        <v>140</v>
      </c>
      <c r="AU536" s="245" t="s">
        <v>138</v>
      </c>
      <c r="AV536" s="14" t="s">
        <v>138</v>
      </c>
      <c r="AW536" s="14" t="s">
        <v>4</v>
      </c>
      <c r="AX536" s="14" t="s">
        <v>82</v>
      </c>
      <c r="AY536" s="245" t="s">
        <v>129</v>
      </c>
    </row>
    <row r="537" s="2" customFormat="1" ht="16.5" customHeight="1">
      <c r="A537" s="38"/>
      <c r="B537" s="39"/>
      <c r="C537" s="211" t="s">
        <v>898</v>
      </c>
      <c r="D537" s="211" t="s">
        <v>132</v>
      </c>
      <c r="E537" s="212" t="s">
        <v>899</v>
      </c>
      <c r="F537" s="213" t="s">
        <v>900</v>
      </c>
      <c r="G537" s="214" t="s">
        <v>153</v>
      </c>
      <c r="H537" s="215">
        <v>95</v>
      </c>
      <c r="I537" s="216"/>
      <c r="J537" s="217">
        <f>ROUND(I537*H537,2)</f>
        <v>0</v>
      </c>
      <c r="K537" s="213" t="s">
        <v>136</v>
      </c>
      <c r="L537" s="44"/>
      <c r="M537" s="218" t="s">
        <v>1</v>
      </c>
      <c r="N537" s="219" t="s">
        <v>43</v>
      </c>
      <c r="O537" s="91"/>
      <c r="P537" s="220">
        <f>O537*H537</f>
        <v>0</v>
      </c>
      <c r="Q537" s="220">
        <v>9.0000000000000006E-05</v>
      </c>
      <c r="R537" s="220">
        <f>Q537*H537</f>
        <v>0.0085500000000000003</v>
      </c>
      <c r="S537" s="220">
        <v>0</v>
      </c>
      <c r="T537" s="221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2" t="s">
        <v>224</v>
      </c>
      <c r="AT537" s="222" t="s">
        <v>132</v>
      </c>
      <c r="AU537" s="222" t="s">
        <v>138</v>
      </c>
      <c r="AY537" s="17" t="s">
        <v>129</v>
      </c>
      <c r="BE537" s="223">
        <f>IF(N537="základní",J537,0)</f>
        <v>0</v>
      </c>
      <c r="BF537" s="223">
        <f>IF(N537="snížená",J537,0)</f>
        <v>0</v>
      </c>
      <c r="BG537" s="223">
        <f>IF(N537="zákl. přenesená",J537,0)</f>
        <v>0</v>
      </c>
      <c r="BH537" s="223">
        <f>IF(N537="sníž. přenesená",J537,0)</f>
        <v>0</v>
      </c>
      <c r="BI537" s="223">
        <f>IF(N537="nulová",J537,0)</f>
        <v>0</v>
      </c>
      <c r="BJ537" s="17" t="s">
        <v>138</v>
      </c>
      <c r="BK537" s="223">
        <f>ROUND(I537*H537,2)</f>
        <v>0</v>
      </c>
      <c r="BL537" s="17" t="s">
        <v>224</v>
      </c>
      <c r="BM537" s="222" t="s">
        <v>901</v>
      </c>
    </row>
    <row r="538" s="14" customFormat="1">
      <c r="A538" s="14"/>
      <c r="B538" s="235"/>
      <c r="C538" s="236"/>
      <c r="D538" s="226" t="s">
        <v>140</v>
      </c>
      <c r="E538" s="237" t="s">
        <v>1</v>
      </c>
      <c r="F538" s="238" t="s">
        <v>902</v>
      </c>
      <c r="G538" s="236"/>
      <c r="H538" s="239">
        <v>95</v>
      </c>
      <c r="I538" s="240"/>
      <c r="J538" s="236"/>
      <c r="K538" s="236"/>
      <c r="L538" s="241"/>
      <c r="M538" s="242"/>
      <c r="N538" s="243"/>
      <c r="O538" s="243"/>
      <c r="P538" s="243"/>
      <c r="Q538" s="243"/>
      <c r="R538" s="243"/>
      <c r="S538" s="243"/>
      <c r="T538" s="24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5" t="s">
        <v>140</v>
      </c>
      <c r="AU538" s="245" t="s">
        <v>138</v>
      </c>
      <c r="AV538" s="14" t="s">
        <v>138</v>
      </c>
      <c r="AW538" s="14" t="s">
        <v>32</v>
      </c>
      <c r="AX538" s="14" t="s">
        <v>82</v>
      </c>
      <c r="AY538" s="245" t="s">
        <v>129</v>
      </c>
    </row>
    <row r="539" s="2" customFormat="1" ht="16.5" customHeight="1">
      <c r="A539" s="38"/>
      <c r="B539" s="39"/>
      <c r="C539" s="211" t="s">
        <v>903</v>
      </c>
      <c r="D539" s="211" t="s">
        <v>132</v>
      </c>
      <c r="E539" s="212" t="s">
        <v>904</v>
      </c>
      <c r="F539" s="213" t="s">
        <v>905</v>
      </c>
      <c r="G539" s="214" t="s">
        <v>187</v>
      </c>
      <c r="H539" s="215">
        <v>45</v>
      </c>
      <c r="I539" s="216"/>
      <c r="J539" s="217">
        <f>ROUND(I539*H539,2)</f>
        <v>0</v>
      </c>
      <c r="K539" s="213" t="s">
        <v>136</v>
      </c>
      <c r="L539" s="44"/>
      <c r="M539" s="218" t="s">
        <v>1</v>
      </c>
      <c r="N539" s="219" t="s">
        <v>43</v>
      </c>
      <c r="O539" s="91"/>
      <c r="P539" s="220">
        <f>O539*H539</f>
        <v>0</v>
      </c>
      <c r="Q539" s="220">
        <v>0</v>
      </c>
      <c r="R539" s="220">
        <f>Q539*H539</f>
        <v>0</v>
      </c>
      <c r="S539" s="220">
        <v>0</v>
      </c>
      <c r="T539" s="221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2" t="s">
        <v>224</v>
      </c>
      <c r="AT539" s="222" t="s">
        <v>132</v>
      </c>
      <c r="AU539" s="222" t="s">
        <v>138</v>
      </c>
      <c r="AY539" s="17" t="s">
        <v>129</v>
      </c>
      <c r="BE539" s="223">
        <f>IF(N539="základní",J539,0)</f>
        <v>0</v>
      </c>
      <c r="BF539" s="223">
        <f>IF(N539="snížená",J539,0)</f>
        <v>0</v>
      </c>
      <c r="BG539" s="223">
        <f>IF(N539="zákl. přenesená",J539,0)</f>
        <v>0</v>
      </c>
      <c r="BH539" s="223">
        <f>IF(N539="sníž. přenesená",J539,0)</f>
        <v>0</v>
      </c>
      <c r="BI539" s="223">
        <f>IF(N539="nulová",J539,0)</f>
        <v>0</v>
      </c>
      <c r="BJ539" s="17" t="s">
        <v>138</v>
      </c>
      <c r="BK539" s="223">
        <f>ROUND(I539*H539,2)</f>
        <v>0</v>
      </c>
      <c r="BL539" s="17" t="s">
        <v>224</v>
      </c>
      <c r="BM539" s="222" t="s">
        <v>906</v>
      </c>
    </row>
    <row r="540" s="14" customFormat="1">
      <c r="A540" s="14"/>
      <c r="B540" s="235"/>
      <c r="C540" s="236"/>
      <c r="D540" s="226" t="s">
        <v>140</v>
      </c>
      <c r="E540" s="237" t="s">
        <v>1</v>
      </c>
      <c r="F540" s="238" t="s">
        <v>907</v>
      </c>
      <c r="G540" s="236"/>
      <c r="H540" s="239">
        <v>45</v>
      </c>
      <c r="I540" s="240"/>
      <c r="J540" s="236"/>
      <c r="K540" s="236"/>
      <c r="L540" s="241"/>
      <c r="M540" s="242"/>
      <c r="N540" s="243"/>
      <c r="O540" s="243"/>
      <c r="P540" s="243"/>
      <c r="Q540" s="243"/>
      <c r="R540" s="243"/>
      <c r="S540" s="243"/>
      <c r="T540" s="24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5" t="s">
        <v>140</v>
      </c>
      <c r="AU540" s="245" t="s">
        <v>138</v>
      </c>
      <c r="AV540" s="14" t="s">
        <v>138</v>
      </c>
      <c r="AW540" s="14" t="s">
        <v>32</v>
      </c>
      <c r="AX540" s="14" t="s">
        <v>82</v>
      </c>
      <c r="AY540" s="245" t="s">
        <v>129</v>
      </c>
    </row>
    <row r="541" s="2" customFormat="1" ht="33" customHeight="1">
      <c r="A541" s="38"/>
      <c r="B541" s="39"/>
      <c r="C541" s="211" t="s">
        <v>908</v>
      </c>
      <c r="D541" s="211" t="s">
        <v>132</v>
      </c>
      <c r="E541" s="212" t="s">
        <v>909</v>
      </c>
      <c r="F541" s="213" t="s">
        <v>910</v>
      </c>
      <c r="G541" s="214" t="s">
        <v>296</v>
      </c>
      <c r="H541" s="215">
        <v>5.4589999999999996</v>
      </c>
      <c r="I541" s="216"/>
      <c r="J541" s="217">
        <f>ROUND(I541*H541,2)</f>
        <v>0</v>
      </c>
      <c r="K541" s="213" t="s">
        <v>136</v>
      </c>
      <c r="L541" s="44"/>
      <c r="M541" s="218" t="s">
        <v>1</v>
      </c>
      <c r="N541" s="219" t="s">
        <v>43</v>
      </c>
      <c r="O541" s="91"/>
      <c r="P541" s="220">
        <f>O541*H541</f>
        <v>0</v>
      </c>
      <c r="Q541" s="220">
        <v>0</v>
      </c>
      <c r="R541" s="220">
        <f>Q541*H541</f>
        <v>0</v>
      </c>
      <c r="S541" s="220">
        <v>0</v>
      </c>
      <c r="T541" s="221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22" t="s">
        <v>224</v>
      </c>
      <c r="AT541" s="222" t="s">
        <v>132</v>
      </c>
      <c r="AU541" s="222" t="s">
        <v>138</v>
      </c>
      <c r="AY541" s="17" t="s">
        <v>129</v>
      </c>
      <c r="BE541" s="223">
        <f>IF(N541="základní",J541,0)</f>
        <v>0</v>
      </c>
      <c r="BF541" s="223">
        <f>IF(N541="snížená",J541,0)</f>
        <v>0</v>
      </c>
      <c r="BG541" s="223">
        <f>IF(N541="zákl. přenesená",J541,0)</f>
        <v>0</v>
      </c>
      <c r="BH541" s="223">
        <f>IF(N541="sníž. přenesená",J541,0)</f>
        <v>0</v>
      </c>
      <c r="BI541" s="223">
        <f>IF(N541="nulová",J541,0)</f>
        <v>0</v>
      </c>
      <c r="BJ541" s="17" t="s">
        <v>138</v>
      </c>
      <c r="BK541" s="223">
        <f>ROUND(I541*H541,2)</f>
        <v>0</v>
      </c>
      <c r="BL541" s="17" t="s">
        <v>224</v>
      </c>
      <c r="BM541" s="222" t="s">
        <v>911</v>
      </c>
    </row>
    <row r="542" s="12" customFormat="1" ht="22.8" customHeight="1">
      <c r="A542" s="12"/>
      <c r="B542" s="195"/>
      <c r="C542" s="196"/>
      <c r="D542" s="197" t="s">
        <v>76</v>
      </c>
      <c r="E542" s="209" t="s">
        <v>912</v>
      </c>
      <c r="F542" s="209" t="s">
        <v>913</v>
      </c>
      <c r="G542" s="196"/>
      <c r="H542" s="196"/>
      <c r="I542" s="199"/>
      <c r="J542" s="210">
        <f>BK542</f>
        <v>0</v>
      </c>
      <c r="K542" s="196"/>
      <c r="L542" s="201"/>
      <c r="M542" s="202"/>
      <c r="N542" s="203"/>
      <c r="O542" s="203"/>
      <c r="P542" s="204">
        <f>SUM(P543:P551)</f>
        <v>0</v>
      </c>
      <c r="Q542" s="203"/>
      <c r="R542" s="204">
        <f>SUM(R543:R551)</f>
        <v>0.0061499999999999992</v>
      </c>
      <c r="S542" s="203"/>
      <c r="T542" s="205">
        <f>SUM(T543:T551)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206" t="s">
        <v>138</v>
      </c>
      <c r="AT542" s="207" t="s">
        <v>76</v>
      </c>
      <c r="AU542" s="207" t="s">
        <v>82</v>
      </c>
      <c r="AY542" s="206" t="s">
        <v>129</v>
      </c>
      <c r="BK542" s="208">
        <f>SUM(BK543:BK551)</f>
        <v>0</v>
      </c>
    </row>
    <row r="543" s="2" customFormat="1" ht="16.5" customHeight="1">
      <c r="A543" s="38"/>
      <c r="B543" s="39"/>
      <c r="C543" s="211" t="s">
        <v>914</v>
      </c>
      <c r="D543" s="211" t="s">
        <v>132</v>
      </c>
      <c r="E543" s="212" t="s">
        <v>915</v>
      </c>
      <c r="F543" s="213" t="s">
        <v>916</v>
      </c>
      <c r="G543" s="214" t="s">
        <v>135</v>
      </c>
      <c r="H543" s="215">
        <v>15</v>
      </c>
      <c r="I543" s="216"/>
      <c r="J543" s="217">
        <f>ROUND(I543*H543,2)</f>
        <v>0</v>
      </c>
      <c r="K543" s="213" t="s">
        <v>136</v>
      </c>
      <c r="L543" s="44"/>
      <c r="M543" s="218" t="s">
        <v>1</v>
      </c>
      <c r="N543" s="219" t="s">
        <v>43</v>
      </c>
      <c r="O543" s="91"/>
      <c r="P543" s="220">
        <f>O543*H543</f>
        <v>0</v>
      </c>
      <c r="Q543" s="220">
        <v>0</v>
      </c>
      <c r="R543" s="220">
        <f>Q543*H543</f>
        <v>0</v>
      </c>
      <c r="S543" s="220">
        <v>0</v>
      </c>
      <c r="T543" s="221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2" t="s">
        <v>224</v>
      </c>
      <c r="AT543" s="222" t="s">
        <v>132</v>
      </c>
      <c r="AU543" s="222" t="s">
        <v>138</v>
      </c>
      <c r="AY543" s="17" t="s">
        <v>129</v>
      </c>
      <c r="BE543" s="223">
        <f>IF(N543="základní",J543,0)</f>
        <v>0</v>
      </c>
      <c r="BF543" s="223">
        <f>IF(N543="snížená",J543,0)</f>
        <v>0</v>
      </c>
      <c r="BG543" s="223">
        <f>IF(N543="zákl. přenesená",J543,0)</f>
        <v>0</v>
      </c>
      <c r="BH543" s="223">
        <f>IF(N543="sníž. přenesená",J543,0)</f>
        <v>0</v>
      </c>
      <c r="BI543" s="223">
        <f>IF(N543="nulová",J543,0)</f>
        <v>0</v>
      </c>
      <c r="BJ543" s="17" t="s">
        <v>138</v>
      </c>
      <c r="BK543" s="223">
        <f>ROUND(I543*H543,2)</f>
        <v>0</v>
      </c>
      <c r="BL543" s="17" t="s">
        <v>224</v>
      </c>
      <c r="BM543" s="222" t="s">
        <v>917</v>
      </c>
    </row>
    <row r="544" s="13" customFormat="1">
      <c r="A544" s="13"/>
      <c r="B544" s="224"/>
      <c r="C544" s="225"/>
      <c r="D544" s="226" t="s">
        <v>140</v>
      </c>
      <c r="E544" s="227" t="s">
        <v>1</v>
      </c>
      <c r="F544" s="228" t="s">
        <v>918</v>
      </c>
      <c r="G544" s="225"/>
      <c r="H544" s="227" t="s">
        <v>1</v>
      </c>
      <c r="I544" s="229"/>
      <c r="J544" s="225"/>
      <c r="K544" s="225"/>
      <c r="L544" s="230"/>
      <c r="M544" s="231"/>
      <c r="N544" s="232"/>
      <c r="O544" s="232"/>
      <c r="P544" s="232"/>
      <c r="Q544" s="232"/>
      <c r="R544" s="232"/>
      <c r="S544" s="232"/>
      <c r="T544" s="23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4" t="s">
        <v>140</v>
      </c>
      <c r="AU544" s="234" t="s">
        <v>138</v>
      </c>
      <c r="AV544" s="13" t="s">
        <v>82</v>
      </c>
      <c r="AW544" s="13" t="s">
        <v>32</v>
      </c>
      <c r="AX544" s="13" t="s">
        <v>77</v>
      </c>
      <c r="AY544" s="234" t="s">
        <v>129</v>
      </c>
    </row>
    <row r="545" s="14" customFormat="1">
      <c r="A545" s="14"/>
      <c r="B545" s="235"/>
      <c r="C545" s="236"/>
      <c r="D545" s="226" t="s">
        <v>140</v>
      </c>
      <c r="E545" s="237" t="s">
        <v>1</v>
      </c>
      <c r="F545" s="238" t="s">
        <v>919</v>
      </c>
      <c r="G545" s="236"/>
      <c r="H545" s="239">
        <v>15</v>
      </c>
      <c r="I545" s="240"/>
      <c r="J545" s="236"/>
      <c r="K545" s="236"/>
      <c r="L545" s="241"/>
      <c r="M545" s="242"/>
      <c r="N545" s="243"/>
      <c r="O545" s="243"/>
      <c r="P545" s="243"/>
      <c r="Q545" s="243"/>
      <c r="R545" s="243"/>
      <c r="S545" s="243"/>
      <c r="T545" s="24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5" t="s">
        <v>140</v>
      </c>
      <c r="AU545" s="245" t="s">
        <v>138</v>
      </c>
      <c r="AV545" s="14" t="s">
        <v>138</v>
      </c>
      <c r="AW545" s="14" t="s">
        <v>32</v>
      </c>
      <c r="AX545" s="14" t="s">
        <v>82</v>
      </c>
      <c r="AY545" s="245" t="s">
        <v>129</v>
      </c>
    </row>
    <row r="546" s="2" customFormat="1" ht="24.15" customHeight="1">
      <c r="A546" s="38"/>
      <c r="B546" s="39"/>
      <c r="C546" s="211" t="s">
        <v>920</v>
      </c>
      <c r="D546" s="211" t="s">
        <v>132</v>
      </c>
      <c r="E546" s="212" t="s">
        <v>921</v>
      </c>
      <c r="F546" s="213" t="s">
        <v>922</v>
      </c>
      <c r="G546" s="214" t="s">
        <v>135</v>
      </c>
      <c r="H546" s="215">
        <v>7.5</v>
      </c>
      <c r="I546" s="216"/>
      <c r="J546" s="217">
        <f>ROUND(I546*H546,2)</f>
        <v>0</v>
      </c>
      <c r="K546" s="213" t="s">
        <v>136</v>
      </c>
      <c r="L546" s="44"/>
      <c r="M546" s="218" t="s">
        <v>1</v>
      </c>
      <c r="N546" s="219" t="s">
        <v>43</v>
      </c>
      <c r="O546" s="91"/>
      <c r="P546" s="220">
        <f>O546*H546</f>
        <v>0</v>
      </c>
      <c r="Q546" s="220">
        <v>6.0000000000000002E-05</v>
      </c>
      <c r="R546" s="220">
        <f>Q546*H546</f>
        <v>0.00044999999999999999</v>
      </c>
      <c r="S546" s="220">
        <v>0</v>
      </c>
      <c r="T546" s="221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2" t="s">
        <v>224</v>
      </c>
      <c r="AT546" s="222" t="s">
        <v>132</v>
      </c>
      <c r="AU546" s="222" t="s">
        <v>138</v>
      </c>
      <c r="AY546" s="17" t="s">
        <v>129</v>
      </c>
      <c r="BE546" s="223">
        <f>IF(N546="základní",J546,0)</f>
        <v>0</v>
      </c>
      <c r="BF546" s="223">
        <f>IF(N546="snížená",J546,0)</f>
        <v>0</v>
      </c>
      <c r="BG546" s="223">
        <f>IF(N546="zákl. přenesená",J546,0)</f>
        <v>0</v>
      </c>
      <c r="BH546" s="223">
        <f>IF(N546="sníž. přenesená",J546,0)</f>
        <v>0</v>
      </c>
      <c r="BI546" s="223">
        <f>IF(N546="nulová",J546,0)</f>
        <v>0</v>
      </c>
      <c r="BJ546" s="17" t="s">
        <v>138</v>
      </c>
      <c r="BK546" s="223">
        <f>ROUND(I546*H546,2)</f>
        <v>0</v>
      </c>
      <c r="BL546" s="17" t="s">
        <v>224</v>
      </c>
      <c r="BM546" s="222" t="s">
        <v>923</v>
      </c>
    </row>
    <row r="547" s="13" customFormat="1">
      <c r="A547" s="13"/>
      <c r="B547" s="224"/>
      <c r="C547" s="225"/>
      <c r="D547" s="226" t="s">
        <v>140</v>
      </c>
      <c r="E547" s="227" t="s">
        <v>1</v>
      </c>
      <c r="F547" s="228" t="s">
        <v>924</v>
      </c>
      <c r="G547" s="225"/>
      <c r="H547" s="227" t="s">
        <v>1</v>
      </c>
      <c r="I547" s="229"/>
      <c r="J547" s="225"/>
      <c r="K547" s="225"/>
      <c r="L547" s="230"/>
      <c r="M547" s="231"/>
      <c r="N547" s="232"/>
      <c r="O547" s="232"/>
      <c r="P547" s="232"/>
      <c r="Q547" s="232"/>
      <c r="R547" s="232"/>
      <c r="S547" s="232"/>
      <c r="T547" s="23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4" t="s">
        <v>140</v>
      </c>
      <c r="AU547" s="234" t="s">
        <v>138</v>
      </c>
      <c r="AV547" s="13" t="s">
        <v>82</v>
      </c>
      <c r="AW547" s="13" t="s">
        <v>32</v>
      </c>
      <c r="AX547" s="13" t="s">
        <v>77</v>
      </c>
      <c r="AY547" s="234" t="s">
        <v>129</v>
      </c>
    </row>
    <row r="548" s="14" customFormat="1">
      <c r="A548" s="14"/>
      <c r="B548" s="235"/>
      <c r="C548" s="236"/>
      <c r="D548" s="226" t="s">
        <v>140</v>
      </c>
      <c r="E548" s="237" t="s">
        <v>1</v>
      </c>
      <c r="F548" s="238" t="s">
        <v>925</v>
      </c>
      <c r="G548" s="236"/>
      <c r="H548" s="239">
        <v>7.5</v>
      </c>
      <c r="I548" s="240"/>
      <c r="J548" s="236"/>
      <c r="K548" s="236"/>
      <c r="L548" s="241"/>
      <c r="M548" s="242"/>
      <c r="N548" s="243"/>
      <c r="O548" s="243"/>
      <c r="P548" s="243"/>
      <c r="Q548" s="243"/>
      <c r="R548" s="243"/>
      <c r="S548" s="243"/>
      <c r="T548" s="24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5" t="s">
        <v>140</v>
      </c>
      <c r="AU548" s="245" t="s">
        <v>138</v>
      </c>
      <c r="AV548" s="14" t="s">
        <v>138</v>
      </c>
      <c r="AW548" s="14" t="s">
        <v>32</v>
      </c>
      <c r="AX548" s="14" t="s">
        <v>82</v>
      </c>
      <c r="AY548" s="245" t="s">
        <v>129</v>
      </c>
    </row>
    <row r="549" s="2" customFormat="1" ht="24.15" customHeight="1">
      <c r="A549" s="38"/>
      <c r="B549" s="39"/>
      <c r="C549" s="211" t="s">
        <v>926</v>
      </c>
      <c r="D549" s="211" t="s">
        <v>132</v>
      </c>
      <c r="E549" s="212" t="s">
        <v>927</v>
      </c>
      <c r="F549" s="213" t="s">
        <v>928</v>
      </c>
      <c r="G549" s="214" t="s">
        <v>135</v>
      </c>
      <c r="H549" s="215">
        <v>15</v>
      </c>
      <c r="I549" s="216"/>
      <c r="J549" s="217">
        <f>ROUND(I549*H549,2)</f>
        <v>0</v>
      </c>
      <c r="K549" s="213" t="s">
        <v>136</v>
      </c>
      <c r="L549" s="44"/>
      <c r="M549" s="218" t="s">
        <v>1</v>
      </c>
      <c r="N549" s="219" t="s">
        <v>43</v>
      </c>
      <c r="O549" s="91"/>
      <c r="P549" s="220">
        <f>O549*H549</f>
        <v>0</v>
      </c>
      <c r="Q549" s="220">
        <v>0.00013999999999999999</v>
      </c>
      <c r="R549" s="220">
        <f>Q549*H549</f>
        <v>0.0020999999999999999</v>
      </c>
      <c r="S549" s="220">
        <v>0</v>
      </c>
      <c r="T549" s="221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2" t="s">
        <v>224</v>
      </c>
      <c r="AT549" s="222" t="s">
        <v>132</v>
      </c>
      <c r="AU549" s="222" t="s">
        <v>138</v>
      </c>
      <c r="AY549" s="17" t="s">
        <v>129</v>
      </c>
      <c r="BE549" s="223">
        <f>IF(N549="základní",J549,0)</f>
        <v>0</v>
      </c>
      <c r="BF549" s="223">
        <f>IF(N549="snížená",J549,0)</f>
        <v>0</v>
      </c>
      <c r="BG549" s="223">
        <f>IF(N549="zákl. přenesená",J549,0)</f>
        <v>0</v>
      </c>
      <c r="BH549" s="223">
        <f>IF(N549="sníž. přenesená",J549,0)</f>
        <v>0</v>
      </c>
      <c r="BI549" s="223">
        <f>IF(N549="nulová",J549,0)</f>
        <v>0</v>
      </c>
      <c r="BJ549" s="17" t="s">
        <v>138</v>
      </c>
      <c r="BK549" s="223">
        <f>ROUND(I549*H549,2)</f>
        <v>0</v>
      </c>
      <c r="BL549" s="17" t="s">
        <v>224</v>
      </c>
      <c r="BM549" s="222" t="s">
        <v>929</v>
      </c>
    </row>
    <row r="550" s="2" customFormat="1" ht="24.15" customHeight="1">
      <c r="A550" s="38"/>
      <c r="B550" s="39"/>
      <c r="C550" s="211" t="s">
        <v>930</v>
      </c>
      <c r="D550" s="211" t="s">
        <v>132</v>
      </c>
      <c r="E550" s="212" t="s">
        <v>931</v>
      </c>
      <c r="F550" s="213" t="s">
        <v>932</v>
      </c>
      <c r="G550" s="214" t="s">
        <v>135</v>
      </c>
      <c r="H550" s="215">
        <v>15</v>
      </c>
      <c r="I550" s="216"/>
      <c r="J550" s="217">
        <f>ROUND(I550*H550,2)</f>
        <v>0</v>
      </c>
      <c r="K550" s="213" t="s">
        <v>136</v>
      </c>
      <c r="L550" s="44"/>
      <c r="M550" s="218" t="s">
        <v>1</v>
      </c>
      <c r="N550" s="219" t="s">
        <v>43</v>
      </c>
      <c r="O550" s="91"/>
      <c r="P550" s="220">
        <f>O550*H550</f>
        <v>0</v>
      </c>
      <c r="Q550" s="220">
        <v>0.00012</v>
      </c>
      <c r="R550" s="220">
        <f>Q550*H550</f>
        <v>0.0018</v>
      </c>
      <c r="S550" s="220">
        <v>0</v>
      </c>
      <c r="T550" s="221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2" t="s">
        <v>224</v>
      </c>
      <c r="AT550" s="222" t="s">
        <v>132</v>
      </c>
      <c r="AU550" s="222" t="s">
        <v>138</v>
      </c>
      <c r="AY550" s="17" t="s">
        <v>129</v>
      </c>
      <c r="BE550" s="223">
        <f>IF(N550="základní",J550,0)</f>
        <v>0</v>
      </c>
      <c r="BF550" s="223">
        <f>IF(N550="snížená",J550,0)</f>
        <v>0</v>
      </c>
      <c r="BG550" s="223">
        <f>IF(N550="zákl. přenesená",J550,0)</f>
        <v>0</v>
      </c>
      <c r="BH550" s="223">
        <f>IF(N550="sníž. přenesená",J550,0)</f>
        <v>0</v>
      </c>
      <c r="BI550" s="223">
        <f>IF(N550="nulová",J550,0)</f>
        <v>0</v>
      </c>
      <c r="BJ550" s="17" t="s">
        <v>138</v>
      </c>
      <c r="BK550" s="223">
        <f>ROUND(I550*H550,2)</f>
        <v>0</v>
      </c>
      <c r="BL550" s="17" t="s">
        <v>224</v>
      </c>
      <c r="BM550" s="222" t="s">
        <v>933</v>
      </c>
    </row>
    <row r="551" s="2" customFormat="1" ht="24.15" customHeight="1">
      <c r="A551" s="38"/>
      <c r="B551" s="39"/>
      <c r="C551" s="211" t="s">
        <v>934</v>
      </c>
      <c r="D551" s="211" t="s">
        <v>132</v>
      </c>
      <c r="E551" s="212" t="s">
        <v>935</v>
      </c>
      <c r="F551" s="213" t="s">
        <v>936</v>
      </c>
      <c r="G551" s="214" t="s">
        <v>135</v>
      </c>
      <c r="H551" s="215">
        <v>15</v>
      </c>
      <c r="I551" s="216"/>
      <c r="J551" s="217">
        <f>ROUND(I551*H551,2)</f>
        <v>0</v>
      </c>
      <c r="K551" s="213" t="s">
        <v>136</v>
      </c>
      <c r="L551" s="44"/>
      <c r="M551" s="218" t="s">
        <v>1</v>
      </c>
      <c r="N551" s="219" t="s">
        <v>43</v>
      </c>
      <c r="O551" s="91"/>
      <c r="P551" s="220">
        <f>O551*H551</f>
        <v>0</v>
      </c>
      <c r="Q551" s="220">
        <v>0.00012</v>
      </c>
      <c r="R551" s="220">
        <f>Q551*H551</f>
        <v>0.0018</v>
      </c>
      <c r="S551" s="220">
        <v>0</v>
      </c>
      <c r="T551" s="221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2" t="s">
        <v>224</v>
      </c>
      <c r="AT551" s="222" t="s">
        <v>132</v>
      </c>
      <c r="AU551" s="222" t="s">
        <v>138</v>
      </c>
      <c r="AY551" s="17" t="s">
        <v>129</v>
      </c>
      <c r="BE551" s="223">
        <f>IF(N551="základní",J551,0)</f>
        <v>0</v>
      </c>
      <c r="BF551" s="223">
        <f>IF(N551="snížená",J551,0)</f>
        <v>0</v>
      </c>
      <c r="BG551" s="223">
        <f>IF(N551="zákl. přenesená",J551,0)</f>
        <v>0</v>
      </c>
      <c r="BH551" s="223">
        <f>IF(N551="sníž. přenesená",J551,0)</f>
        <v>0</v>
      </c>
      <c r="BI551" s="223">
        <f>IF(N551="nulová",J551,0)</f>
        <v>0</v>
      </c>
      <c r="BJ551" s="17" t="s">
        <v>138</v>
      </c>
      <c r="BK551" s="223">
        <f>ROUND(I551*H551,2)</f>
        <v>0</v>
      </c>
      <c r="BL551" s="17" t="s">
        <v>224</v>
      </c>
      <c r="BM551" s="222" t="s">
        <v>937</v>
      </c>
    </row>
    <row r="552" s="12" customFormat="1" ht="22.8" customHeight="1">
      <c r="A552" s="12"/>
      <c r="B552" s="195"/>
      <c r="C552" s="196"/>
      <c r="D552" s="197" t="s">
        <v>76</v>
      </c>
      <c r="E552" s="209" t="s">
        <v>938</v>
      </c>
      <c r="F552" s="209" t="s">
        <v>939</v>
      </c>
      <c r="G552" s="196"/>
      <c r="H552" s="196"/>
      <c r="I552" s="199"/>
      <c r="J552" s="210">
        <f>BK552</f>
        <v>0</v>
      </c>
      <c r="K552" s="196"/>
      <c r="L552" s="201"/>
      <c r="M552" s="202"/>
      <c r="N552" s="203"/>
      <c r="O552" s="203"/>
      <c r="P552" s="204">
        <f>SUM(P553:P571)</f>
        <v>0</v>
      </c>
      <c r="Q552" s="203"/>
      <c r="R552" s="204">
        <f>SUM(R553:R571)</f>
        <v>0.1119761</v>
      </c>
      <c r="S552" s="203"/>
      <c r="T552" s="205">
        <f>SUM(T553:T571)</f>
        <v>0.015760400000000001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06" t="s">
        <v>138</v>
      </c>
      <c r="AT552" s="207" t="s">
        <v>76</v>
      </c>
      <c r="AU552" s="207" t="s">
        <v>82</v>
      </c>
      <c r="AY552" s="206" t="s">
        <v>129</v>
      </c>
      <c r="BK552" s="208">
        <f>SUM(BK553:BK571)</f>
        <v>0</v>
      </c>
    </row>
    <row r="553" s="2" customFormat="1" ht="24.15" customHeight="1">
      <c r="A553" s="38"/>
      <c r="B553" s="39"/>
      <c r="C553" s="211" t="s">
        <v>940</v>
      </c>
      <c r="D553" s="211" t="s">
        <v>132</v>
      </c>
      <c r="E553" s="212" t="s">
        <v>941</v>
      </c>
      <c r="F553" s="213" t="s">
        <v>942</v>
      </c>
      <c r="G553" s="214" t="s">
        <v>135</v>
      </c>
      <c r="H553" s="215">
        <v>203.78700000000001</v>
      </c>
      <c r="I553" s="216"/>
      <c r="J553" s="217">
        <f>ROUND(I553*H553,2)</f>
        <v>0</v>
      </c>
      <c r="K553" s="213" t="s">
        <v>136</v>
      </c>
      <c r="L553" s="44"/>
      <c r="M553" s="218" t="s">
        <v>1</v>
      </c>
      <c r="N553" s="219" t="s">
        <v>43</v>
      </c>
      <c r="O553" s="91"/>
      <c r="P553" s="220">
        <f>O553*H553</f>
        <v>0</v>
      </c>
      <c r="Q553" s="220">
        <v>0</v>
      </c>
      <c r="R553" s="220">
        <f>Q553*H553</f>
        <v>0</v>
      </c>
      <c r="S553" s="220">
        <v>0</v>
      </c>
      <c r="T553" s="221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2" t="s">
        <v>224</v>
      </c>
      <c r="AT553" s="222" t="s">
        <v>132</v>
      </c>
      <c r="AU553" s="222" t="s">
        <v>138</v>
      </c>
      <c r="AY553" s="17" t="s">
        <v>129</v>
      </c>
      <c r="BE553" s="223">
        <f>IF(N553="základní",J553,0)</f>
        <v>0</v>
      </c>
      <c r="BF553" s="223">
        <f>IF(N553="snížená",J553,0)</f>
        <v>0</v>
      </c>
      <c r="BG553" s="223">
        <f>IF(N553="zákl. přenesená",J553,0)</f>
        <v>0</v>
      </c>
      <c r="BH553" s="223">
        <f>IF(N553="sníž. přenesená",J553,0)</f>
        <v>0</v>
      </c>
      <c r="BI553" s="223">
        <f>IF(N553="nulová",J553,0)</f>
        <v>0</v>
      </c>
      <c r="BJ553" s="17" t="s">
        <v>138</v>
      </c>
      <c r="BK553" s="223">
        <f>ROUND(I553*H553,2)</f>
        <v>0</v>
      </c>
      <c r="BL553" s="17" t="s">
        <v>224</v>
      </c>
      <c r="BM553" s="222" t="s">
        <v>943</v>
      </c>
    </row>
    <row r="554" s="13" customFormat="1">
      <c r="A554" s="13"/>
      <c r="B554" s="224"/>
      <c r="C554" s="225"/>
      <c r="D554" s="226" t="s">
        <v>140</v>
      </c>
      <c r="E554" s="227" t="s">
        <v>1</v>
      </c>
      <c r="F554" s="228" t="s">
        <v>182</v>
      </c>
      <c r="G554" s="225"/>
      <c r="H554" s="227" t="s">
        <v>1</v>
      </c>
      <c r="I554" s="229"/>
      <c r="J554" s="225"/>
      <c r="K554" s="225"/>
      <c r="L554" s="230"/>
      <c r="M554" s="231"/>
      <c r="N554" s="232"/>
      <c r="O554" s="232"/>
      <c r="P554" s="232"/>
      <c r="Q554" s="232"/>
      <c r="R554" s="232"/>
      <c r="S554" s="232"/>
      <c r="T554" s="23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4" t="s">
        <v>140</v>
      </c>
      <c r="AU554" s="234" t="s">
        <v>138</v>
      </c>
      <c r="AV554" s="13" t="s">
        <v>82</v>
      </c>
      <c r="AW554" s="13" t="s">
        <v>32</v>
      </c>
      <c r="AX554" s="13" t="s">
        <v>77</v>
      </c>
      <c r="AY554" s="234" t="s">
        <v>129</v>
      </c>
    </row>
    <row r="555" s="14" customFormat="1">
      <c r="A555" s="14"/>
      <c r="B555" s="235"/>
      <c r="C555" s="236"/>
      <c r="D555" s="226" t="s">
        <v>140</v>
      </c>
      <c r="E555" s="237" t="s">
        <v>1</v>
      </c>
      <c r="F555" s="238" t="s">
        <v>944</v>
      </c>
      <c r="G555" s="236"/>
      <c r="H555" s="239">
        <v>20.837</v>
      </c>
      <c r="I555" s="240"/>
      <c r="J555" s="236"/>
      <c r="K555" s="236"/>
      <c r="L555" s="241"/>
      <c r="M555" s="242"/>
      <c r="N555" s="243"/>
      <c r="O555" s="243"/>
      <c r="P555" s="243"/>
      <c r="Q555" s="243"/>
      <c r="R555" s="243"/>
      <c r="S555" s="243"/>
      <c r="T555" s="24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5" t="s">
        <v>140</v>
      </c>
      <c r="AU555" s="245" t="s">
        <v>138</v>
      </c>
      <c r="AV555" s="14" t="s">
        <v>138</v>
      </c>
      <c r="AW555" s="14" t="s">
        <v>32</v>
      </c>
      <c r="AX555" s="14" t="s">
        <v>77</v>
      </c>
      <c r="AY555" s="245" t="s">
        <v>129</v>
      </c>
    </row>
    <row r="556" s="13" customFormat="1">
      <c r="A556" s="13"/>
      <c r="B556" s="224"/>
      <c r="C556" s="225"/>
      <c r="D556" s="226" t="s">
        <v>140</v>
      </c>
      <c r="E556" s="227" t="s">
        <v>1</v>
      </c>
      <c r="F556" s="228" t="s">
        <v>945</v>
      </c>
      <c r="G556" s="225"/>
      <c r="H556" s="227" t="s">
        <v>1</v>
      </c>
      <c r="I556" s="229"/>
      <c r="J556" s="225"/>
      <c r="K556" s="225"/>
      <c r="L556" s="230"/>
      <c r="M556" s="231"/>
      <c r="N556" s="232"/>
      <c r="O556" s="232"/>
      <c r="P556" s="232"/>
      <c r="Q556" s="232"/>
      <c r="R556" s="232"/>
      <c r="S556" s="232"/>
      <c r="T556" s="23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4" t="s">
        <v>140</v>
      </c>
      <c r="AU556" s="234" t="s">
        <v>138</v>
      </c>
      <c r="AV556" s="13" t="s">
        <v>82</v>
      </c>
      <c r="AW556" s="13" t="s">
        <v>32</v>
      </c>
      <c r="AX556" s="13" t="s">
        <v>77</v>
      </c>
      <c r="AY556" s="234" t="s">
        <v>129</v>
      </c>
    </row>
    <row r="557" s="14" customFormat="1">
      <c r="A557" s="14"/>
      <c r="B557" s="235"/>
      <c r="C557" s="236"/>
      <c r="D557" s="226" t="s">
        <v>140</v>
      </c>
      <c r="E557" s="237" t="s">
        <v>1</v>
      </c>
      <c r="F557" s="238" t="s">
        <v>946</v>
      </c>
      <c r="G557" s="236"/>
      <c r="H557" s="239">
        <v>60.350000000000001</v>
      </c>
      <c r="I557" s="240"/>
      <c r="J557" s="236"/>
      <c r="K557" s="236"/>
      <c r="L557" s="241"/>
      <c r="M557" s="242"/>
      <c r="N557" s="243"/>
      <c r="O557" s="243"/>
      <c r="P557" s="243"/>
      <c r="Q557" s="243"/>
      <c r="R557" s="243"/>
      <c r="S557" s="243"/>
      <c r="T557" s="24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5" t="s">
        <v>140</v>
      </c>
      <c r="AU557" s="245" t="s">
        <v>138</v>
      </c>
      <c r="AV557" s="14" t="s">
        <v>138</v>
      </c>
      <c r="AW557" s="14" t="s">
        <v>32</v>
      </c>
      <c r="AX557" s="14" t="s">
        <v>77</v>
      </c>
      <c r="AY557" s="245" t="s">
        <v>129</v>
      </c>
    </row>
    <row r="558" s="13" customFormat="1">
      <c r="A558" s="13"/>
      <c r="B558" s="224"/>
      <c r="C558" s="225"/>
      <c r="D558" s="226" t="s">
        <v>140</v>
      </c>
      <c r="E558" s="227" t="s">
        <v>1</v>
      </c>
      <c r="F558" s="228" t="s">
        <v>947</v>
      </c>
      <c r="G558" s="225"/>
      <c r="H558" s="227" t="s">
        <v>1</v>
      </c>
      <c r="I558" s="229"/>
      <c r="J558" s="225"/>
      <c r="K558" s="225"/>
      <c r="L558" s="230"/>
      <c r="M558" s="231"/>
      <c r="N558" s="232"/>
      <c r="O558" s="232"/>
      <c r="P558" s="232"/>
      <c r="Q558" s="232"/>
      <c r="R558" s="232"/>
      <c r="S558" s="232"/>
      <c r="T558" s="23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4" t="s">
        <v>140</v>
      </c>
      <c r="AU558" s="234" t="s">
        <v>138</v>
      </c>
      <c r="AV558" s="13" t="s">
        <v>82</v>
      </c>
      <c r="AW558" s="13" t="s">
        <v>32</v>
      </c>
      <c r="AX558" s="13" t="s">
        <v>77</v>
      </c>
      <c r="AY558" s="234" t="s">
        <v>129</v>
      </c>
    </row>
    <row r="559" s="14" customFormat="1">
      <c r="A559" s="14"/>
      <c r="B559" s="235"/>
      <c r="C559" s="236"/>
      <c r="D559" s="226" t="s">
        <v>140</v>
      </c>
      <c r="E559" s="237" t="s">
        <v>1</v>
      </c>
      <c r="F559" s="238" t="s">
        <v>948</v>
      </c>
      <c r="G559" s="236"/>
      <c r="H559" s="239">
        <v>122.59999999999999</v>
      </c>
      <c r="I559" s="240"/>
      <c r="J559" s="236"/>
      <c r="K559" s="236"/>
      <c r="L559" s="241"/>
      <c r="M559" s="242"/>
      <c r="N559" s="243"/>
      <c r="O559" s="243"/>
      <c r="P559" s="243"/>
      <c r="Q559" s="243"/>
      <c r="R559" s="243"/>
      <c r="S559" s="243"/>
      <c r="T559" s="24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5" t="s">
        <v>140</v>
      </c>
      <c r="AU559" s="245" t="s">
        <v>138</v>
      </c>
      <c r="AV559" s="14" t="s">
        <v>138</v>
      </c>
      <c r="AW559" s="14" t="s">
        <v>32</v>
      </c>
      <c r="AX559" s="14" t="s">
        <v>77</v>
      </c>
      <c r="AY559" s="245" t="s">
        <v>129</v>
      </c>
    </row>
    <row r="560" s="15" customFormat="1">
      <c r="A560" s="15"/>
      <c r="B560" s="246"/>
      <c r="C560" s="247"/>
      <c r="D560" s="226" t="s">
        <v>140</v>
      </c>
      <c r="E560" s="248" t="s">
        <v>1</v>
      </c>
      <c r="F560" s="249" t="s">
        <v>145</v>
      </c>
      <c r="G560" s="247"/>
      <c r="H560" s="250">
        <v>203.78699999999998</v>
      </c>
      <c r="I560" s="251"/>
      <c r="J560" s="247"/>
      <c r="K560" s="247"/>
      <c r="L560" s="252"/>
      <c r="M560" s="253"/>
      <c r="N560" s="254"/>
      <c r="O560" s="254"/>
      <c r="P560" s="254"/>
      <c r="Q560" s="254"/>
      <c r="R560" s="254"/>
      <c r="S560" s="254"/>
      <c r="T560" s="25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56" t="s">
        <v>140</v>
      </c>
      <c r="AU560" s="256" t="s">
        <v>138</v>
      </c>
      <c r="AV560" s="15" t="s">
        <v>137</v>
      </c>
      <c r="AW560" s="15" t="s">
        <v>32</v>
      </c>
      <c r="AX560" s="15" t="s">
        <v>82</v>
      </c>
      <c r="AY560" s="256" t="s">
        <v>129</v>
      </c>
    </row>
    <row r="561" s="2" customFormat="1" ht="16.5" customHeight="1">
      <c r="A561" s="38"/>
      <c r="B561" s="39"/>
      <c r="C561" s="211" t="s">
        <v>949</v>
      </c>
      <c r="D561" s="211" t="s">
        <v>132</v>
      </c>
      <c r="E561" s="212" t="s">
        <v>950</v>
      </c>
      <c r="F561" s="213" t="s">
        <v>951</v>
      </c>
      <c r="G561" s="214" t="s">
        <v>135</v>
      </c>
      <c r="H561" s="215">
        <v>50.840000000000003</v>
      </c>
      <c r="I561" s="216"/>
      <c r="J561" s="217">
        <f>ROUND(I561*H561,2)</f>
        <v>0</v>
      </c>
      <c r="K561" s="213" t="s">
        <v>136</v>
      </c>
      <c r="L561" s="44"/>
      <c r="M561" s="218" t="s">
        <v>1</v>
      </c>
      <c r="N561" s="219" t="s">
        <v>43</v>
      </c>
      <c r="O561" s="91"/>
      <c r="P561" s="220">
        <f>O561*H561</f>
        <v>0</v>
      </c>
      <c r="Q561" s="220">
        <v>0.001</v>
      </c>
      <c r="R561" s="220">
        <f>Q561*H561</f>
        <v>0.050840000000000003</v>
      </c>
      <c r="S561" s="220">
        <v>0.00031</v>
      </c>
      <c r="T561" s="221">
        <f>S561*H561</f>
        <v>0.015760400000000001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2" t="s">
        <v>224</v>
      </c>
      <c r="AT561" s="222" t="s">
        <v>132</v>
      </c>
      <c r="AU561" s="222" t="s">
        <v>138</v>
      </c>
      <c r="AY561" s="17" t="s">
        <v>129</v>
      </c>
      <c r="BE561" s="223">
        <f>IF(N561="základní",J561,0)</f>
        <v>0</v>
      </c>
      <c r="BF561" s="223">
        <f>IF(N561="snížená",J561,0)</f>
        <v>0</v>
      </c>
      <c r="BG561" s="223">
        <f>IF(N561="zákl. přenesená",J561,0)</f>
        <v>0</v>
      </c>
      <c r="BH561" s="223">
        <f>IF(N561="sníž. přenesená",J561,0)</f>
        <v>0</v>
      </c>
      <c r="BI561" s="223">
        <f>IF(N561="nulová",J561,0)</f>
        <v>0</v>
      </c>
      <c r="BJ561" s="17" t="s">
        <v>138</v>
      </c>
      <c r="BK561" s="223">
        <f>ROUND(I561*H561,2)</f>
        <v>0</v>
      </c>
      <c r="BL561" s="17" t="s">
        <v>224</v>
      </c>
      <c r="BM561" s="222" t="s">
        <v>952</v>
      </c>
    </row>
    <row r="562" s="13" customFormat="1">
      <c r="A562" s="13"/>
      <c r="B562" s="224"/>
      <c r="C562" s="225"/>
      <c r="D562" s="226" t="s">
        <v>140</v>
      </c>
      <c r="E562" s="227" t="s">
        <v>1</v>
      </c>
      <c r="F562" s="228" t="s">
        <v>223</v>
      </c>
      <c r="G562" s="225"/>
      <c r="H562" s="227" t="s">
        <v>1</v>
      </c>
      <c r="I562" s="229"/>
      <c r="J562" s="225"/>
      <c r="K562" s="225"/>
      <c r="L562" s="230"/>
      <c r="M562" s="231"/>
      <c r="N562" s="232"/>
      <c r="O562" s="232"/>
      <c r="P562" s="232"/>
      <c r="Q562" s="232"/>
      <c r="R562" s="232"/>
      <c r="S562" s="232"/>
      <c r="T562" s="23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4" t="s">
        <v>140</v>
      </c>
      <c r="AU562" s="234" t="s">
        <v>138</v>
      </c>
      <c r="AV562" s="13" t="s">
        <v>82</v>
      </c>
      <c r="AW562" s="13" t="s">
        <v>32</v>
      </c>
      <c r="AX562" s="13" t="s">
        <v>77</v>
      </c>
      <c r="AY562" s="234" t="s">
        <v>129</v>
      </c>
    </row>
    <row r="563" s="14" customFormat="1">
      <c r="A563" s="14"/>
      <c r="B563" s="235"/>
      <c r="C563" s="236"/>
      <c r="D563" s="226" t="s">
        <v>140</v>
      </c>
      <c r="E563" s="237" t="s">
        <v>1</v>
      </c>
      <c r="F563" s="238" t="s">
        <v>953</v>
      </c>
      <c r="G563" s="236"/>
      <c r="H563" s="239">
        <v>50.840000000000003</v>
      </c>
      <c r="I563" s="240"/>
      <c r="J563" s="236"/>
      <c r="K563" s="236"/>
      <c r="L563" s="241"/>
      <c r="M563" s="242"/>
      <c r="N563" s="243"/>
      <c r="O563" s="243"/>
      <c r="P563" s="243"/>
      <c r="Q563" s="243"/>
      <c r="R563" s="243"/>
      <c r="S563" s="243"/>
      <c r="T563" s="24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5" t="s">
        <v>140</v>
      </c>
      <c r="AU563" s="245" t="s">
        <v>138</v>
      </c>
      <c r="AV563" s="14" t="s">
        <v>138</v>
      </c>
      <c r="AW563" s="14" t="s">
        <v>32</v>
      </c>
      <c r="AX563" s="14" t="s">
        <v>82</v>
      </c>
      <c r="AY563" s="245" t="s">
        <v>129</v>
      </c>
    </row>
    <row r="564" s="2" customFormat="1" ht="33" customHeight="1">
      <c r="A564" s="38"/>
      <c r="B564" s="39"/>
      <c r="C564" s="211" t="s">
        <v>954</v>
      </c>
      <c r="D564" s="211" t="s">
        <v>132</v>
      </c>
      <c r="E564" s="212" t="s">
        <v>955</v>
      </c>
      <c r="F564" s="213" t="s">
        <v>956</v>
      </c>
      <c r="G564" s="214" t="s">
        <v>135</v>
      </c>
      <c r="H564" s="215">
        <v>203.78700000000001</v>
      </c>
      <c r="I564" s="216"/>
      <c r="J564" s="217">
        <f>ROUND(I564*H564,2)</f>
        <v>0</v>
      </c>
      <c r="K564" s="213" t="s">
        <v>136</v>
      </c>
      <c r="L564" s="44"/>
      <c r="M564" s="218" t="s">
        <v>1</v>
      </c>
      <c r="N564" s="219" t="s">
        <v>43</v>
      </c>
      <c r="O564" s="91"/>
      <c r="P564" s="220">
        <f>O564*H564</f>
        <v>0</v>
      </c>
      <c r="Q564" s="220">
        <v>0.00029999999999999997</v>
      </c>
      <c r="R564" s="220">
        <f>Q564*H564</f>
        <v>0.061136099999999999</v>
      </c>
      <c r="S564" s="220">
        <v>0</v>
      </c>
      <c r="T564" s="221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2" t="s">
        <v>224</v>
      </c>
      <c r="AT564" s="222" t="s">
        <v>132</v>
      </c>
      <c r="AU564" s="222" t="s">
        <v>138</v>
      </c>
      <c r="AY564" s="17" t="s">
        <v>129</v>
      </c>
      <c r="BE564" s="223">
        <f>IF(N564="základní",J564,0)</f>
        <v>0</v>
      </c>
      <c r="BF564" s="223">
        <f>IF(N564="snížená",J564,0)</f>
        <v>0</v>
      </c>
      <c r="BG564" s="223">
        <f>IF(N564="zákl. přenesená",J564,0)</f>
        <v>0</v>
      </c>
      <c r="BH564" s="223">
        <f>IF(N564="sníž. přenesená",J564,0)</f>
        <v>0</v>
      </c>
      <c r="BI564" s="223">
        <f>IF(N564="nulová",J564,0)</f>
        <v>0</v>
      </c>
      <c r="BJ564" s="17" t="s">
        <v>138</v>
      </c>
      <c r="BK564" s="223">
        <f>ROUND(I564*H564,2)</f>
        <v>0</v>
      </c>
      <c r="BL564" s="17" t="s">
        <v>224</v>
      </c>
      <c r="BM564" s="222" t="s">
        <v>957</v>
      </c>
    </row>
    <row r="565" s="13" customFormat="1">
      <c r="A565" s="13"/>
      <c r="B565" s="224"/>
      <c r="C565" s="225"/>
      <c r="D565" s="226" t="s">
        <v>140</v>
      </c>
      <c r="E565" s="227" t="s">
        <v>1</v>
      </c>
      <c r="F565" s="228" t="s">
        <v>182</v>
      </c>
      <c r="G565" s="225"/>
      <c r="H565" s="227" t="s">
        <v>1</v>
      </c>
      <c r="I565" s="229"/>
      <c r="J565" s="225"/>
      <c r="K565" s="225"/>
      <c r="L565" s="230"/>
      <c r="M565" s="231"/>
      <c r="N565" s="232"/>
      <c r="O565" s="232"/>
      <c r="P565" s="232"/>
      <c r="Q565" s="232"/>
      <c r="R565" s="232"/>
      <c r="S565" s="232"/>
      <c r="T565" s="23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4" t="s">
        <v>140</v>
      </c>
      <c r="AU565" s="234" t="s">
        <v>138</v>
      </c>
      <c r="AV565" s="13" t="s">
        <v>82</v>
      </c>
      <c r="AW565" s="13" t="s">
        <v>32</v>
      </c>
      <c r="AX565" s="13" t="s">
        <v>77</v>
      </c>
      <c r="AY565" s="234" t="s">
        <v>129</v>
      </c>
    </row>
    <row r="566" s="14" customFormat="1">
      <c r="A566" s="14"/>
      <c r="B566" s="235"/>
      <c r="C566" s="236"/>
      <c r="D566" s="226" t="s">
        <v>140</v>
      </c>
      <c r="E566" s="237" t="s">
        <v>1</v>
      </c>
      <c r="F566" s="238" t="s">
        <v>944</v>
      </c>
      <c r="G566" s="236"/>
      <c r="H566" s="239">
        <v>20.837</v>
      </c>
      <c r="I566" s="240"/>
      <c r="J566" s="236"/>
      <c r="K566" s="236"/>
      <c r="L566" s="241"/>
      <c r="M566" s="242"/>
      <c r="N566" s="243"/>
      <c r="O566" s="243"/>
      <c r="P566" s="243"/>
      <c r="Q566" s="243"/>
      <c r="R566" s="243"/>
      <c r="S566" s="243"/>
      <c r="T566" s="24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5" t="s">
        <v>140</v>
      </c>
      <c r="AU566" s="245" t="s">
        <v>138</v>
      </c>
      <c r="AV566" s="14" t="s">
        <v>138</v>
      </c>
      <c r="AW566" s="14" t="s">
        <v>32</v>
      </c>
      <c r="AX566" s="14" t="s">
        <v>77</v>
      </c>
      <c r="AY566" s="245" t="s">
        <v>129</v>
      </c>
    </row>
    <row r="567" s="13" customFormat="1">
      <c r="A567" s="13"/>
      <c r="B567" s="224"/>
      <c r="C567" s="225"/>
      <c r="D567" s="226" t="s">
        <v>140</v>
      </c>
      <c r="E567" s="227" t="s">
        <v>1</v>
      </c>
      <c r="F567" s="228" t="s">
        <v>945</v>
      </c>
      <c r="G567" s="225"/>
      <c r="H567" s="227" t="s">
        <v>1</v>
      </c>
      <c r="I567" s="229"/>
      <c r="J567" s="225"/>
      <c r="K567" s="225"/>
      <c r="L567" s="230"/>
      <c r="M567" s="231"/>
      <c r="N567" s="232"/>
      <c r="O567" s="232"/>
      <c r="P567" s="232"/>
      <c r="Q567" s="232"/>
      <c r="R567" s="232"/>
      <c r="S567" s="232"/>
      <c r="T567" s="23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4" t="s">
        <v>140</v>
      </c>
      <c r="AU567" s="234" t="s">
        <v>138</v>
      </c>
      <c r="AV567" s="13" t="s">
        <v>82</v>
      </c>
      <c r="AW567" s="13" t="s">
        <v>32</v>
      </c>
      <c r="AX567" s="13" t="s">
        <v>77</v>
      </c>
      <c r="AY567" s="234" t="s">
        <v>129</v>
      </c>
    </row>
    <row r="568" s="14" customFormat="1">
      <c r="A568" s="14"/>
      <c r="B568" s="235"/>
      <c r="C568" s="236"/>
      <c r="D568" s="226" t="s">
        <v>140</v>
      </c>
      <c r="E568" s="237" t="s">
        <v>1</v>
      </c>
      <c r="F568" s="238" t="s">
        <v>946</v>
      </c>
      <c r="G568" s="236"/>
      <c r="H568" s="239">
        <v>60.350000000000001</v>
      </c>
      <c r="I568" s="240"/>
      <c r="J568" s="236"/>
      <c r="K568" s="236"/>
      <c r="L568" s="241"/>
      <c r="M568" s="242"/>
      <c r="N568" s="243"/>
      <c r="O568" s="243"/>
      <c r="P568" s="243"/>
      <c r="Q568" s="243"/>
      <c r="R568" s="243"/>
      <c r="S568" s="243"/>
      <c r="T568" s="24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5" t="s">
        <v>140</v>
      </c>
      <c r="AU568" s="245" t="s">
        <v>138</v>
      </c>
      <c r="AV568" s="14" t="s">
        <v>138</v>
      </c>
      <c r="AW568" s="14" t="s">
        <v>32</v>
      </c>
      <c r="AX568" s="14" t="s">
        <v>77</v>
      </c>
      <c r="AY568" s="245" t="s">
        <v>129</v>
      </c>
    </row>
    <row r="569" s="13" customFormat="1">
      <c r="A569" s="13"/>
      <c r="B569" s="224"/>
      <c r="C569" s="225"/>
      <c r="D569" s="226" t="s">
        <v>140</v>
      </c>
      <c r="E569" s="227" t="s">
        <v>1</v>
      </c>
      <c r="F569" s="228" t="s">
        <v>947</v>
      </c>
      <c r="G569" s="225"/>
      <c r="H569" s="227" t="s">
        <v>1</v>
      </c>
      <c r="I569" s="229"/>
      <c r="J569" s="225"/>
      <c r="K569" s="225"/>
      <c r="L569" s="230"/>
      <c r="M569" s="231"/>
      <c r="N569" s="232"/>
      <c r="O569" s="232"/>
      <c r="P569" s="232"/>
      <c r="Q569" s="232"/>
      <c r="R569" s="232"/>
      <c r="S569" s="232"/>
      <c r="T569" s="23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4" t="s">
        <v>140</v>
      </c>
      <c r="AU569" s="234" t="s">
        <v>138</v>
      </c>
      <c r="AV569" s="13" t="s">
        <v>82</v>
      </c>
      <c r="AW569" s="13" t="s">
        <v>32</v>
      </c>
      <c r="AX569" s="13" t="s">
        <v>77</v>
      </c>
      <c r="AY569" s="234" t="s">
        <v>129</v>
      </c>
    </row>
    <row r="570" s="14" customFormat="1">
      <c r="A570" s="14"/>
      <c r="B570" s="235"/>
      <c r="C570" s="236"/>
      <c r="D570" s="226" t="s">
        <v>140</v>
      </c>
      <c r="E570" s="237" t="s">
        <v>1</v>
      </c>
      <c r="F570" s="238" t="s">
        <v>948</v>
      </c>
      <c r="G570" s="236"/>
      <c r="H570" s="239">
        <v>122.59999999999999</v>
      </c>
      <c r="I570" s="240"/>
      <c r="J570" s="236"/>
      <c r="K570" s="236"/>
      <c r="L570" s="241"/>
      <c r="M570" s="242"/>
      <c r="N570" s="243"/>
      <c r="O570" s="243"/>
      <c r="P570" s="243"/>
      <c r="Q570" s="243"/>
      <c r="R570" s="243"/>
      <c r="S570" s="243"/>
      <c r="T570" s="24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5" t="s">
        <v>140</v>
      </c>
      <c r="AU570" s="245" t="s">
        <v>138</v>
      </c>
      <c r="AV570" s="14" t="s">
        <v>138</v>
      </c>
      <c r="AW570" s="14" t="s">
        <v>32</v>
      </c>
      <c r="AX570" s="14" t="s">
        <v>77</v>
      </c>
      <c r="AY570" s="245" t="s">
        <v>129</v>
      </c>
    </row>
    <row r="571" s="15" customFormat="1">
      <c r="A571" s="15"/>
      <c r="B571" s="246"/>
      <c r="C571" s="247"/>
      <c r="D571" s="226" t="s">
        <v>140</v>
      </c>
      <c r="E571" s="248" t="s">
        <v>1</v>
      </c>
      <c r="F571" s="249" t="s">
        <v>145</v>
      </c>
      <c r="G571" s="247"/>
      <c r="H571" s="250">
        <v>203.78699999999998</v>
      </c>
      <c r="I571" s="251"/>
      <c r="J571" s="247"/>
      <c r="K571" s="247"/>
      <c r="L571" s="252"/>
      <c r="M571" s="253"/>
      <c r="N571" s="254"/>
      <c r="O571" s="254"/>
      <c r="P571" s="254"/>
      <c r="Q571" s="254"/>
      <c r="R571" s="254"/>
      <c r="S571" s="254"/>
      <c r="T571" s="25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6" t="s">
        <v>140</v>
      </c>
      <c r="AU571" s="256" t="s">
        <v>138</v>
      </c>
      <c r="AV571" s="15" t="s">
        <v>137</v>
      </c>
      <c r="AW571" s="15" t="s">
        <v>32</v>
      </c>
      <c r="AX571" s="15" t="s">
        <v>82</v>
      </c>
      <c r="AY571" s="256" t="s">
        <v>129</v>
      </c>
    </row>
    <row r="572" s="12" customFormat="1" ht="25.92" customHeight="1">
      <c r="A572" s="12"/>
      <c r="B572" s="195"/>
      <c r="C572" s="196"/>
      <c r="D572" s="197" t="s">
        <v>76</v>
      </c>
      <c r="E572" s="198" t="s">
        <v>958</v>
      </c>
      <c r="F572" s="198" t="s">
        <v>959</v>
      </c>
      <c r="G572" s="196"/>
      <c r="H572" s="196"/>
      <c r="I572" s="199"/>
      <c r="J572" s="200">
        <f>BK572</f>
        <v>0</v>
      </c>
      <c r="K572" s="196"/>
      <c r="L572" s="201"/>
      <c r="M572" s="202"/>
      <c r="N572" s="203"/>
      <c r="O572" s="203"/>
      <c r="P572" s="204">
        <f>SUM(P573:P576)</f>
        <v>0</v>
      </c>
      <c r="Q572" s="203"/>
      <c r="R572" s="204">
        <f>SUM(R573:R576)</f>
        <v>0</v>
      </c>
      <c r="S572" s="203"/>
      <c r="T572" s="205">
        <f>SUM(T573:T576)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06" t="s">
        <v>137</v>
      </c>
      <c r="AT572" s="207" t="s">
        <v>76</v>
      </c>
      <c r="AU572" s="207" t="s">
        <v>77</v>
      </c>
      <c r="AY572" s="206" t="s">
        <v>129</v>
      </c>
      <c r="BK572" s="208">
        <f>SUM(BK573:BK576)</f>
        <v>0</v>
      </c>
    </row>
    <row r="573" s="2" customFormat="1" ht="24.15" customHeight="1">
      <c r="A573" s="38"/>
      <c r="B573" s="39"/>
      <c r="C573" s="211" t="s">
        <v>960</v>
      </c>
      <c r="D573" s="211" t="s">
        <v>132</v>
      </c>
      <c r="E573" s="212" t="s">
        <v>961</v>
      </c>
      <c r="F573" s="213" t="s">
        <v>962</v>
      </c>
      <c r="G573" s="214" t="s">
        <v>672</v>
      </c>
      <c r="H573" s="215">
        <v>15</v>
      </c>
      <c r="I573" s="216"/>
      <c r="J573" s="217">
        <f>ROUND(I573*H573,2)</f>
        <v>0</v>
      </c>
      <c r="K573" s="213" t="s">
        <v>136</v>
      </c>
      <c r="L573" s="44"/>
      <c r="M573" s="218" t="s">
        <v>1</v>
      </c>
      <c r="N573" s="219" t="s">
        <v>43</v>
      </c>
      <c r="O573" s="91"/>
      <c r="P573" s="220">
        <f>O573*H573</f>
        <v>0</v>
      </c>
      <c r="Q573" s="220">
        <v>0</v>
      </c>
      <c r="R573" s="220">
        <f>Q573*H573</f>
        <v>0</v>
      </c>
      <c r="S573" s="220">
        <v>0</v>
      </c>
      <c r="T573" s="221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2" t="s">
        <v>963</v>
      </c>
      <c r="AT573" s="222" t="s">
        <v>132</v>
      </c>
      <c r="AU573" s="222" t="s">
        <v>82</v>
      </c>
      <c r="AY573" s="17" t="s">
        <v>129</v>
      </c>
      <c r="BE573" s="223">
        <f>IF(N573="základní",J573,0)</f>
        <v>0</v>
      </c>
      <c r="BF573" s="223">
        <f>IF(N573="snížená",J573,0)</f>
        <v>0</v>
      </c>
      <c r="BG573" s="223">
        <f>IF(N573="zákl. přenesená",J573,0)</f>
        <v>0</v>
      </c>
      <c r="BH573" s="223">
        <f>IF(N573="sníž. přenesená",J573,0)</f>
        <v>0</v>
      </c>
      <c r="BI573" s="223">
        <f>IF(N573="nulová",J573,0)</f>
        <v>0</v>
      </c>
      <c r="BJ573" s="17" t="s">
        <v>138</v>
      </c>
      <c r="BK573" s="223">
        <f>ROUND(I573*H573,2)</f>
        <v>0</v>
      </c>
      <c r="BL573" s="17" t="s">
        <v>963</v>
      </c>
      <c r="BM573" s="222" t="s">
        <v>964</v>
      </c>
    </row>
    <row r="574" s="14" customFormat="1">
      <c r="A574" s="14"/>
      <c r="B574" s="235"/>
      <c r="C574" s="236"/>
      <c r="D574" s="226" t="s">
        <v>140</v>
      </c>
      <c r="E574" s="237" t="s">
        <v>1</v>
      </c>
      <c r="F574" s="238" t="s">
        <v>353</v>
      </c>
      <c r="G574" s="236"/>
      <c r="H574" s="239">
        <v>15</v>
      </c>
      <c r="I574" s="240"/>
      <c r="J574" s="236"/>
      <c r="K574" s="236"/>
      <c r="L574" s="241"/>
      <c r="M574" s="242"/>
      <c r="N574" s="243"/>
      <c r="O574" s="243"/>
      <c r="P574" s="243"/>
      <c r="Q574" s="243"/>
      <c r="R574" s="243"/>
      <c r="S574" s="243"/>
      <c r="T574" s="24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5" t="s">
        <v>140</v>
      </c>
      <c r="AU574" s="245" t="s">
        <v>82</v>
      </c>
      <c r="AV574" s="14" t="s">
        <v>138</v>
      </c>
      <c r="AW574" s="14" t="s">
        <v>32</v>
      </c>
      <c r="AX574" s="14" t="s">
        <v>82</v>
      </c>
      <c r="AY574" s="245" t="s">
        <v>129</v>
      </c>
    </row>
    <row r="575" s="2" customFormat="1" ht="24.15" customHeight="1">
      <c r="A575" s="38"/>
      <c r="B575" s="39"/>
      <c r="C575" s="211" t="s">
        <v>965</v>
      </c>
      <c r="D575" s="211" t="s">
        <v>132</v>
      </c>
      <c r="E575" s="212" t="s">
        <v>966</v>
      </c>
      <c r="F575" s="213" t="s">
        <v>967</v>
      </c>
      <c r="G575" s="214" t="s">
        <v>672</v>
      </c>
      <c r="H575" s="215">
        <v>4</v>
      </c>
      <c r="I575" s="216"/>
      <c r="J575" s="217">
        <f>ROUND(I575*H575,2)</f>
        <v>0</v>
      </c>
      <c r="K575" s="213" t="s">
        <v>136</v>
      </c>
      <c r="L575" s="44"/>
      <c r="M575" s="218" t="s">
        <v>1</v>
      </c>
      <c r="N575" s="219" t="s">
        <v>43</v>
      </c>
      <c r="O575" s="91"/>
      <c r="P575" s="220">
        <f>O575*H575</f>
        <v>0</v>
      </c>
      <c r="Q575" s="220">
        <v>0</v>
      </c>
      <c r="R575" s="220">
        <f>Q575*H575</f>
        <v>0</v>
      </c>
      <c r="S575" s="220">
        <v>0</v>
      </c>
      <c r="T575" s="221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2" t="s">
        <v>963</v>
      </c>
      <c r="AT575" s="222" t="s">
        <v>132</v>
      </c>
      <c r="AU575" s="222" t="s">
        <v>82</v>
      </c>
      <c r="AY575" s="17" t="s">
        <v>129</v>
      </c>
      <c r="BE575" s="223">
        <f>IF(N575="základní",J575,0)</f>
        <v>0</v>
      </c>
      <c r="BF575" s="223">
        <f>IF(N575="snížená",J575,0)</f>
        <v>0</v>
      </c>
      <c r="BG575" s="223">
        <f>IF(N575="zákl. přenesená",J575,0)</f>
        <v>0</v>
      </c>
      <c r="BH575" s="223">
        <f>IF(N575="sníž. přenesená",J575,0)</f>
        <v>0</v>
      </c>
      <c r="BI575" s="223">
        <f>IF(N575="nulová",J575,0)</f>
        <v>0</v>
      </c>
      <c r="BJ575" s="17" t="s">
        <v>138</v>
      </c>
      <c r="BK575" s="223">
        <f>ROUND(I575*H575,2)</f>
        <v>0</v>
      </c>
      <c r="BL575" s="17" t="s">
        <v>963</v>
      </c>
      <c r="BM575" s="222" t="s">
        <v>968</v>
      </c>
    </row>
    <row r="576" s="2" customFormat="1" ht="24.15" customHeight="1">
      <c r="A576" s="38"/>
      <c r="B576" s="39"/>
      <c r="C576" s="211" t="s">
        <v>969</v>
      </c>
      <c r="D576" s="211" t="s">
        <v>132</v>
      </c>
      <c r="E576" s="212" t="s">
        <v>970</v>
      </c>
      <c r="F576" s="213" t="s">
        <v>971</v>
      </c>
      <c r="G576" s="214" t="s">
        <v>972</v>
      </c>
      <c r="H576" s="215">
        <v>1</v>
      </c>
      <c r="I576" s="216"/>
      <c r="J576" s="217">
        <f>ROUND(I576*H576,2)</f>
        <v>0</v>
      </c>
      <c r="K576" s="213" t="s">
        <v>1</v>
      </c>
      <c r="L576" s="44"/>
      <c r="M576" s="218" t="s">
        <v>1</v>
      </c>
      <c r="N576" s="219" t="s">
        <v>43</v>
      </c>
      <c r="O576" s="91"/>
      <c r="P576" s="220">
        <f>O576*H576</f>
        <v>0</v>
      </c>
      <c r="Q576" s="220">
        <v>0</v>
      </c>
      <c r="R576" s="220">
        <f>Q576*H576</f>
        <v>0</v>
      </c>
      <c r="S576" s="220">
        <v>0</v>
      </c>
      <c r="T576" s="221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2" t="s">
        <v>963</v>
      </c>
      <c r="AT576" s="222" t="s">
        <v>132</v>
      </c>
      <c r="AU576" s="222" t="s">
        <v>82</v>
      </c>
      <c r="AY576" s="17" t="s">
        <v>129</v>
      </c>
      <c r="BE576" s="223">
        <f>IF(N576="základní",J576,0)</f>
        <v>0</v>
      </c>
      <c r="BF576" s="223">
        <f>IF(N576="snížená",J576,0)</f>
        <v>0</v>
      </c>
      <c r="BG576" s="223">
        <f>IF(N576="zákl. přenesená",J576,0)</f>
        <v>0</v>
      </c>
      <c r="BH576" s="223">
        <f>IF(N576="sníž. přenesená",J576,0)</f>
        <v>0</v>
      </c>
      <c r="BI576" s="223">
        <f>IF(N576="nulová",J576,0)</f>
        <v>0</v>
      </c>
      <c r="BJ576" s="17" t="s">
        <v>138</v>
      </c>
      <c r="BK576" s="223">
        <f>ROUND(I576*H576,2)</f>
        <v>0</v>
      </c>
      <c r="BL576" s="17" t="s">
        <v>963</v>
      </c>
      <c r="BM576" s="222" t="s">
        <v>973</v>
      </c>
    </row>
    <row r="577" s="12" customFormat="1" ht="25.92" customHeight="1">
      <c r="A577" s="12"/>
      <c r="B577" s="195"/>
      <c r="C577" s="196"/>
      <c r="D577" s="197" t="s">
        <v>76</v>
      </c>
      <c r="E577" s="198" t="s">
        <v>974</v>
      </c>
      <c r="F577" s="198" t="s">
        <v>975</v>
      </c>
      <c r="G577" s="196"/>
      <c r="H577" s="196"/>
      <c r="I577" s="199"/>
      <c r="J577" s="200">
        <f>BK577</f>
        <v>0</v>
      </c>
      <c r="K577" s="196"/>
      <c r="L577" s="201"/>
      <c r="M577" s="202"/>
      <c r="N577" s="203"/>
      <c r="O577" s="203"/>
      <c r="P577" s="204">
        <f>P578</f>
        <v>0</v>
      </c>
      <c r="Q577" s="203"/>
      <c r="R577" s="204">
        <f>R578</f>
        <v>0</v>
      </c>
      <c r="S577" s="203"/>
      <c r="T577" s="205">
        <f>T578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06" t="s">
        <v>161</v>
      </c>
      <c r="AT577" s="207" t="s">
        <v>76</v>
      </c>
      <c r="AU577" s="207" t="s">
        <v>77</v>
      </c>
      <c r="AY577" s="206" t="s">
        <v>129</v>
      </c>
      <c r="BK577" s="208">
        <f>BK578</f>
        <v>0</v>
      </c>
    </row>
    <row r="578" s="12" customFormat="1" ht="22.8" customHeight="1">
      <c r="A578" s="12"/>
      <c r="B578" s="195"/>
      <c r="C578" s="196"/>
      <c r="D578" s="197" t="s">
        <v>76</v>
      </c>
      <c r="E578" s="209" t="s">
        <v>976</v>
      </c>
      <c r="F578" s="209" t="s">
        <v>977</v>
      </c>
      <c r="G578" s="196"/>
      <c r="H578" s="196"/>
      <c r="I578" s="199"/>
      <c r="J578" s="210">
        <f>BK578</f>
        <v>0</v>
      </c>
      <c r="K578" s="196"/>
      <c r="L578" s="201"/>
      <c r="M578" s="202"/>
      <c r="N578" s="203"/>
      <c r="O578" s="203"/>
      <c r="P578" s="204">
        <f>P579</f>
        <v>0</v>
      </c>
      <c r="Q578" s="203"/>
      <c r="R578" s="204">
        <f>R579</f>
        <v>0</v>
      </c>
      <c r="S578" s="203"/>
      <c r="T578" s="205">
        <f>T579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06" t="s">
        <v>161</v>
      </c>
      <c r="AT578" s="207" t="s">
        <v>76</v>
      </c>
      <c r="AU578" s="207" t="s">
        <v>82</v>
      </c>
      <c r="AY578" s="206" t="s">
        <v>129</v>
      </c>
      <c r="BK578" s="208">
        <f>BK579</f>
        <v>0</v>
      </c>
    </row>
    <row r="579" s="2" customFormat="1" ht="21.75" customHeight="1">
      <c r="A579" s="38"/>
      <c r="B579" s="39"/>
      <c r="C579" s="211" t="s">
        <v>978</v>
      </c>
      <c r="D579" s="211" t="s">
        <v>132</v>
      </c>
      <c r="E579" s="212" t="s">
        <v>979</v>
      </c>
      <c r="F579" s="213" t="s">
        <v>980</v>
      </c>
      <c r="G579" s="214" t="s">
        <v>972</v>
      </c>
      <c r="H579" s="215">
        <v>1</v>
      </c>
      <c r="I579" s="216"/>
      <c r="J579" s="217">
        <f>ROUND(I579*H579,2)</f>
        <v>0</v>
      </c>
      <c r="K579" s="213" t="s">
        <v>981</v>
      </c>
      <c r="L579" s="44"/>
      <c r="M579" s="268" t="s">
        <v>1</v>
      </c>
      <c r="N579" s="269" t="s">
        <v>43</v>
      </c>
      <c r="O579" s="270"/>
      <c r="P579" s="271">
        <f>O579*H579</f>
        <v>0</v>
      </c>
      <c r="Q579" s="271">
        <v>0</v>
      </c>
      <c r="R579" s="271">
        <f>Q579*H579</f>
        <v>0</v>
      </c>
      <c r="S579" s="271">
        <v>0</v>
      </c>
      <c r="T579" s="272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2" t="s">
        <v>982</v>
      </c>
      <c r="AT579" s="222" t="s">
        <v>132</v>
      </c>
      <c r="AU579" s="222" t="s">
        <v>138</v>
      </c>
      <c r="AY579" s="17" t="s">
        <v>129</v>
      </c>
      <c r="BE579" s="223">
        <f>IF(N579="základní",J579,0)</f>
        <v>0</v>
      </c>
      <c r="BF579" s="223">
        <f>IF(N579="snížená",J579,0)</f>
        <v>0</v>
      </c>
      <c r="BG579" s="223">
        <f>IF(N579="zákl. přenesená",J579,0)</f>
        <v>0</v>
      </c>
      <c r="BH579" s="223">
        <f>IF(N579="sníž. přenesená",J579,0)</f>
        <v>0</v>
      </c>
      <c r="BI579" s="223">
        <f>IF(N579="nulová",J579,0)</f>
        <v>0</v>
      </c>
      <c r="BJ579" s="17" t="s">
        <v>138</v>
      </c>
      <c r="BK579" s="223">
        <f>ROUND(I579*H579,2)</f>
        <v>0</v>
      </c>
      <c r="BL579" s="17" t="s">
        <v>982</v>
      </c>
      <c r="BM579" s="222" t="s">
        <v>983</v>
      </c>
    </row>
    <row r="580" s="2" customFormat="1" ht="6.96" customHeight="1">
      <c r="A580" s="38"/>
      <c r="B580" s="66"/>
      <c r="C580" s="67"/>
      <c r="D580" s="67"/>
      <c r="E580" s="67"/>
      <c r="F580" s="67"/>
      <c r="G580" s="67"/>
      <c r="H580" s="67"/>
      <c r="I580" s="67"/>
      <c r="J580" s="67"/>
      <c r="K580" s="67"/>
      <c r="L580" s="44"/>
      <c r="M580" s="38"/>
      <c r="O580" s="38"/>
      <c r="P580" s="38"/>
      <c r="Q580" s="38"/>
      <c r="R580" s="38"/>
      <c r="S580" s="38"/>
      <c r="T580" s="38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</row>
  </sheetData>
  <sheetProtection sheet="1" autoFilter="0" formatColumns="0" formatRows="0" objects="1" scenarios="1" spinCount="100000" saltValue="J2cl15uRDtP+V4Dp9tuVSfpY/oMcCrUEn6K4pmTjJ/KJYMVuBMMHqjj7FmlAaEooNxxkkFS8p9xcbvc7RLB44g==" hashValue="q+3e3nIcN3b4TJDMOrJMVbJ0d6Wd+7L6reaX20hBJD/6qVV04jSQOHA33s4ISPFR7pk6MbF/8QCBudBCJjkutg==" algorithmName="SHA-512" password="CC35"/>
  <autoFilter ref="C135:K579"/>
  <mergeCells count="6">
    <mergeCell ref="E7:H7"/>
    <mergeCell ref="E16:H16"/>
    <mergeCell ref="E25:H25"/>
    <mergeCell ref="E85:H85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ACERNBLS\LSada</dc:creator>
  <cp:lastModifiedBy>ACERNBLS\LSada</cp:lastModifiedBy>
  <dcterms:created xsi:type="dcterms:W3CDTF">2025-11-04T19:10:14Z</dcterms:created>
  <dcterms:modified xsi:type="dcterms:W3CDTF">2025-11-04T19:10:17Z</dcterms:modified>
</cp:coreProperties>
</file>